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chart1.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shboard" sheetId="1" r:id="rId1"/>
    <sheet name="Stock inputs" sheetId="2" r:id="rId2"/>
    <sheet name="Start here" sheetId="3" r:id="rId3"/>
  </sheets>
  <definedNames>
    <definedName name="_xlnm._FilterDatabase" localSheetId="1" hidden="1">'Stock inputs'!$A$5:$T$105</definedName>
    <definedName name="_xlnm.Print_Area" localSheetId="0">Dashboard!$A$1:$N$47</definedName>
    <definedName name="_xlnm.Print_Area" localSheetId="2">'Start here'!$A$1:$C$14</definedName>
  </definedNames>
  <calcPr calcId="124519" fullCalcOnLoad="1"/>
</workbook>
</file>

<file path=xl/sharedStrings.xml><?xml version="1.0" encoding="utf-8"?>
<sst xmlns="http://schemas.openxmlformats.org/spreadsheetml/2006/main" count="80" uniqueCount="71">
  <si>
    <t>Know what needs restocking.</t>
  </si>
  <si>
    <t>NORTHLINE SUPPLY  /  INVENTORY PLANNER  /  SYNTHETIC PORTFOLIO EXAMPLE</t>
  </si>
  <si>
    <t>Snapshot: 30 September 2026. Enter current stock and demand in Stock inputs. Review suggestions before purchasing.</t>
  </si>
  <si>
    <t>Editable stock snapshot / Inputs in green, calculations to the right</t>
  </si>
  <si>
    <t>Capacity: 100 SKUs. Inbound is assumed usable within the planning horizon. This does not execute purchases or synchronize orders.</t>
  </si>
  <si>
    <t>SKU</t>
  </si>
  <si>
    <t>Product</t>
  </si>
  <si>
    <t>Category</t>
  </si>
  <si>
    <t>On hand</t>
  </si>
  <si>
    <t>Reserved</t>
  </si>
  <si>
    <t>Inbound</t>
  </si>
  <si>
    <t>Sold in 30 days</t>
  </si>
  <si>
    <t>Lead days</t>
  </si>
  <si>
    <t>Safety days</t>
  </si>
  <si>
    <t>Unit cost cents</t>
  </si>
  <si>
    <t>Pack size</t>
  </si>
  <si>
    <t>Review days</t>
  </si>
  <si>
    <t>Available</t>
  </si>
  <si>
    <t>Position</t>
  </si>
  <si>
    <t>Reorder point</t>
  </si>
  <si>
    <t>Target</t>
  </si>
  <si>
    <t>Suggest units</t>
  </si>
  <si>
    <t>Est. cost CAD</t>
  </si>
  <si>
    <t>Status</t>
  </si>
  <si>
    <t>Input check</t>
  </si>
  <si>
    <t>ST01</t>
  </si>
  <si>
    <t>Linen notebook</t>
  </si>
  <si>
    <t>Stationery</t>
  </si>
  <si>
    <t>ST02</t>
  </si>
  <si>
    <t>Brass bookmark</t>
  </si>
  <si>
    <t>ST03</t>
  </si>
  <si>
    <t>Weekly desk pad</t>
  </si>
  <si>
    <t>ST04</t>
  </si>
  <si>
    <t>Graphite pencil set</t>
  </si>
  <si>
    <t>HM01</t>
  </si>
  <si>
    <t>Stoneware mug</t>
  </si>
  <si>
    <t>Home</t>
  </si>
  <si>
    <t>HM02</t>
  </si>
  <si>
    <t>Amber candle</t>
  </si>
  <si>
    <t>HM03</t>
  </si>
  <si>
    <t>Cotton tea towel</t>
  </si>
  <si>
    <t>HM04</t>
  </si>
  <si>
    <t>Oak desk tray</t>
  </si>
  <si>
    <t>BG01</t>
  </si>
  <si>
    <t>Canvas tote</t>
  </si>
  <si>
    <t>Everyday</t>
  </si>
  <si>
    <t>BG02</t>
  </si>
  <si>
    <t>Zip pouch</t>
  </si>
  <si>
    <t>BG03</t>
  </si>
  <si>
    <t>Travel tumbler</t>
  </si>
  <si>
    <t>BG04</t>
  </si>
  <si>
    <t>Key loop</t>
  </si>
  <si>
    <t>PRODUCTS TO REVIEW</t>
  </si>
  <si>
    <t>SUGGESTED UNITS</t>
  </si>
  <si>
    <t>SUGGESTED COST</t>
  </si>
  <si>
    <t>STOCK VALUE AT COST</t>
  </si>
  <si>
    <t>Input issues. Must be zero before using the planner. Invalid rows have no recommendation.</t>
  </si>
  <si>
    <t>Review before ordering.</t>
  </si>
  <si>
    <t>Position = on hand less reserved plus inbound.
Reorder point uses lead time and safety days.
The target adds a 14-day review period.
Quantities round up to a complete pack.</t>
  </si>
  <si>
    <t>Important: inbound units are assumed usable within the horizon. Check arrival dates and supplier terms. A shortage can happen before delivery. The 30-day average is not a seasonal forecast.</t>
  </si>
  <si>
    <t>The chart shows the 12 original demo SKUs. The metrics include all valid input slots up to 100 SKUs. For more than 12 products, use the filterable Stock inputs worksheet; extending the chart is a separate customization.</t>
  </si>
  <si>
    <t>No integration, live stock deduction, supplier communication or purchase is performed.</t>
  </si>
  <si>
    <t>NORTHLINE / INVENTORY PLANNING</t>
  </si>
  <si>
    <t>Synthetic example only. Update A6:L105 in Stock inputs. Capacity 100 SKUs. The dashboard chart shows only the first 12 demo rows, while headline metrics use all 100 slots.</t>
  </si>
  <si>
    <t>Green cells are editable. Keep SKU unique and fill product/category. Inputs use nonnegative whole units/days/cents. Pack size must be at least 1. Review days defaults to 14.</t>
  </si>
  <si>
    <t>The planner uses 30-day demand divided by 30. Reorder point = round up demand * (lead + safety) / 30. Target adds review days. Do not round daily demand first.</t>
  </si>
  <si>
    <t>At or below reorder point with positive demand, suggest enough to reach target, rounded up to a pack. Zero demand suggests zero. Negative available units expose overcommitted stock.</t>
  </si>
  <si>
    <t>Inbound is assumed usable during the horizon. This tool does not track arrival dates, orders, payments, suppliers, reservations or seasonal demand. Check assumptions before buying.</t>
  </si>
  <si>
    <t>Input issues must be zero. Paste can bypass Excel validation, so always read Input check. Invalid rows have no suggestion. Blank SKU means unused. Clear all old input values when replacing records.</t>
  </si>
  <si>
    <t>Save a versioned backup before updating. Formulas are protected without a password against accidental edits; the owner can unprotect to customize. This is not a security boundary.</t>
  </si>
  <si>
    <t>One-time delivery includes source/rules and instructions. Data updates are the customer's responsibility. New rules, integrations and additional report layouts are separately scoped.</t>
  </si>
</sst>
</file>

<file path=xl/styles.xml><?xml version="1.0" encoding="utf-8"?>
<styleSheet xmlns="http://schemas.openxmlformats.org/spreadsheetml/2006/main">
  <numFmts count="3">
    <numFmt numFmtId="164" formatCode="#,##0"/>
    <numFmt numFmtId="165" formatCode="&quot;$&quot;#,##0.00"/>
    <numFmt numFmtId="166" formatCode="&quot;$&quot;#,##0.00;[Red](&quot;$&quot;#,##0.00)"/>
  </numFmts>
  <fonts count="8">
    <font>
      <sz val="11"/>
      <color theme="1"/>
      <name val="Calibri"/>
      <family val="2"/>
      <scheme val="minor"/>
    </font>
    <font>
      <sz val="25"/>
      <color rgb="FF17324D"/>
      <name val="Calibri"/>
      <family val="2"/>
      <scheme val="minor"/>
    </font>
    <font>
      <sz val="10"/>
      <color rgb="FF58696B"/>
      <name val="Calibri"/>
      <family val="2"/>
      <scheme val="minor"/>
    </font>
    <font>
      <sz val="21"/>
      <color rgb="FF17324D"/>
      <name val="Calibri"/>
      <family val="2"/>
      <scheme val="minor"/>
    </font>
    <font>
      <b/>
      <sz val="11"/>
      <color rgb="FF176B60"/>
      <name val="Calibri"/>
      <family val="2"/>
      <scheme val="minor"/>
    </font>
    <font>
      <sz val="17"/>
      <color rgb="FF17324D"/>
      <name val="Calibri"/>
      <family val="2"/>
      <scheme val="minor"/>
    </font>
    <font>
      <b/>
      <sz val="10"/>
      <color rgb="FFFFFFFF"/>
      <name val="Calibri"/>
      <family val="2"/>
      <scheme val="minor"/>
    </font>
    <font>
      <sz val="10"/>
      <color theme="1"/>
      <name val="Calibri"/>
      <family val="2"/>
      <scheme val="minor"/>
    </font>
  </fonts>
  <fills count="5">
    <fill>
      <patternFill patternType="none"/>
    </fill>
    <fill>
      <patternFill patternType="gray125"/>
    </fill>
    <fill>
      <patternFill patternType="solid">
        <fgColor rgb="FFF5F3ED"/>
        <bgColor indexed="64"/>
      </patternFill>
    </fill>
    <fill>
      <patternFill patternType="solid">
        <fgColor rgb="FFE7F1E9"/>
        <bgColor indexed="64"/>
      </patternFill>
    </fill>
    <fill>
      <patternFill patternType="solid">
        <fgColor rgb="FF17324D"/>
        <bgColor indexed="64"/>
      </patternFill>
    </fill>
  </fills>
  <borders count="1">
    <border>
      <left/>
      <right/>
      <top/>
      <bottom/>
      <diagonal/>
    </border>
  </borders>
  <cellStyleXfs count="1">
    <xf numFmtId="0" fontId="0" fillId="0" borderId="0"/>
  </cellStyleXfs>
  <cellXfs count="14">
    <xf numFmtId="0" fontId="0" fillId="0" borderId="0" xfId="0"/>
    <xf numFmtId="0" fontId="1" fillId="2" borderId="0" xfId="0" applyFont="1" applyFill="1"/>
    <xf numFmtId="0" fontId="2" fillId="2" borderId="0" xfId="0" applyFont="1" applyFill="1"/>
    <xf numFmtId="0" fontId="2" fillId="2" borderId="0" xfId="0" applyFont="1" applyFill="1" applyAlignment="1">
      <alignment vertical="top" wrapText="1"/>
    </xf>
    <xf numFmtId="164" fontId="3" fillId="2" borderId="0" xfId="0" applyNumberFormat="1" applyFont="1" applyFill="1" applyAlignment="1">
      <alignment horizontal="left" vertical="center"/>
    </xf>
    <xf numFmtId="165" fontId="3" fillId="2" borderId="0" xfId="0" applyNumberFormat="1" applyFont="1" applyFill="1" applyAlignment="1">
      <alignment horizontal="left" vertical="center"/>
    </xf>
    <xf numFmtId="0" fontId="4" fillId="3" borderId="0" xfId="0" applyFont="1" applyFill="1" applyAlignment="1">
      <alignment horizontal="center" vertical="center"/>
    </xf>
    <xf numFmtId="0" fontId="5" fillId="2" borderId="0" xfId="0" applyFont="1" applyFill="1" applyAlignment="1">
      <alignment vertical="top" wrapText="1"/>
    </xf>
    <xf numFmtId="0" fontId="6" fillId="4" borderId="0" xfId="0" applyFont="1" applyFill="1" applyAlignment="1">
      <alignment vertical="center" wrapText="1"/>
    </xf>
    <xf numFmtId="0" fontId="0" fillId="3" borderId="0" xfId="0" applyFill="1" applyAlignment="1" applyProtection="1">
      <alignment vertical="center"/>
      <protection locked="0"/>
    </xf>
    <xf numFmtId="164" fontId="0" fillId="3" borderId="0" xfId="0" applyNumberFormat="1" applyFill="1" applyAlignment="1" applyProtection="1">
      <alignment vertical="center"/>
      <protection locked="0"/>
    </xf>
    <xf numFmtId="164" fontId="7" fillId="0" borderId="0" xfId="0" applyNumberFormat="1" applyFont="1" applyAlignment="1">
      <alignment vertical="center"/>
    </xf>
    <xf numFmtId="166" fontId="7" fillId="0" borderId="0" xfId="0" applyNumberFormat="1" applyFont="1"/>
    <xf numFmtId="0" fontId="7" fillId="0" borderId="0" xfId="0" applyFont="1" applyAlignment="1">
      <alignment vertical="center"/>
    </xf>
  </cellXfs>
  <cellStyles count="1">
    <cellStyle name="Normal" xfId="0" builtinId="0"/>
  </cellStyles>
  <dxfs count="1">
    <dxf>
      <font>
        <color rgb="FF74470D"/>
      </font>
      <fill>
        <patternFill>
          <bgColor rgb="FFFFF0D7"/>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200" baseline="0">
                <a:solidFill>
                  <a:srgbClr val="17324D"/>
                </a:solidFill>
              </a:defRPr>
            </a:pPr>
            <a:r>
              <a:rPr lang="en-US" sz="1200" baseline="0">
                <a:solidFill>
                  <a:srgbClr val="17324D"/>
                </a:solidFill>
              </a:rPr>
              <a:t>Stock position and reorder point</a:t>
            </a:r>
          </a:p>
        </c:rich>
      </c:tx>
      <c:layout/>
    </c:title>
    <c:plotArea>
      <c:layout/>
      <c:barChart>
        <c:barDir val="bar"/>
        <c:grouping val="clustered"/>
        <c:ser>
          <c:idx val="0"/>
          <c:order val="0"/>
          <c:tx>
            <c:v>Position</c:v>
          </c:tx>
          <c:spPr>
            <a:solidFill>
              <a:srgbClr val="176B60"/>
            </a:solidFill>
            <a:ln>
              <a:noFill/>
            </a:ln>
          </c:spPr>
          <c:cat>
            <c:strRef>
              <c:f>'Stock inputs'!$B$6:$B$17</c:f>
              <c:strCache>
                <c:ptCount val="12"/>
                <c:pt idx="0">
                  <c:v>Linen notebook</c:v>
                </c:pt>
                <c:pt idx="1">
                  <c:v>Brass bookmark</c:v>
                </c:pt>
                <c:pt idx="2">
                  <c:v>Weekly desk pad</c:v>
                </c:pt>
                <c:pt idx="3">
                  <c:v>Graphite pencil set</c:v>
                </c:pt>
                <c:pt idx="4">
                  <c:v>Stoneware mug</c:v>
                </c:pt>
                <c:pt idx="5">
                  <c:v>Amber candle</c:v>
                </c:pt>
                <c:pt idx="6">
                  <c:v>Cotton tea towel</c:v>
                </c:pt>
                <c:pt idx="7">
                  <c:v>Oak desk tray</c:v>
                </c:pt>
                <c:pt idx="8">
                  <c:v>Canvas tote</c:v>
                </c:pt>
                <c:pt idx="9">
                  <c:v>Zip pouch</c:v>
                </c:pt>
                <c:pt idx="10">
                  <c:v>Travel tumbler</c:v>
                </c:pt>
                <c:pt idx="11">
                  <c:v>Key loop</c:v>
                </c:pt>
              </c:strCache>
            </c:strRef>
          </c:cat>
          <c:val>
            <c:numRef>
              <c:f>'Stock inputs'!$N$6:$N$17</c:f>
              <c:numCache>
                <c:formatCode>General</c:formatCode>
                <c:ptCount val="12"/>
                <c:pt idx="0">
                  <c:v>8</c:v>
                </c:pt>
                <c:pt idx="1">
                  <c:v>104</c:v>
                </c:pt>
                <c:pt idx="2">
                  <c:v>24</c:v>
                </c:pt>
                <c:pt idx="3">
                  <c:v>120</c:v>
                </c:pt>
                <c:pt idx="4">
                  <c:v>48</c:v>
                </c:pt>
                <c:pt idx="5">
                  <c:v>60</c:v>
                </c:pt>
                <c:pt idx="6">
                  <c:v>140</c:v>
                </c:pt>
                <c:pt idx="7">
                  <c:v>6</c:v>
                </c:pt>
                <c:pt idx="8">
                  <c:v>71</c:v>
                </c:pt>
                <c:pt idx="9">
                  <c:v>15</c:v>
                </c:pt>
                <c:pt idx="10">
                  <c:v>100</c:v>
                </c:pt>
                <c:pt idx="11">
                  <c:v>200</c:v>
                </c:pt>
              </c:numCache>
            </c:numRef>
          </c:val>
        </c:ser>
        <c:ser>
          <c:idx val="1"/>
          <c:order val="1"/>
          <c:tx>
            <c:v>Reorder point</c:v>
          </c:tx>
          <c:spPr>
            <a:solidFill>
              <a:srgbClr val="BA935A"/>
            </a:solidFill>
            <a:ln>
              <a:noFill/>
            </a:ln>
          </c:spPr>
          <c:cat>
            <c:strRef>
              <c:f>'Stock inputs'!$B$6:$B$17</c:f>
              <c:strCache>
                <c:ptCount val="12"/>
                <c:pt idx="0">
                  <c:v>Linen notebook</c:v>
                </c:pt>
                <c:pt idx="1">
                  <c:v>Brass bookmark</c:v>
                </c:pt>
                <c:pt idx="2">
                  <c:v>Weekly desk pad</c:v>
                </c:pt>
                <c:pt idx="3">
                  <c:v>Graphite pencil set</c:v>
                </c:pt>
                <c:pt idx="4">
                  <c:v>Stoneware mug</c:v>
                </c:pt>
                <c:pt idx="5">
                  <c:v>Amber candle</c:v>
                </c:pt>
                <c:pt idx="6">
                  <c:v>Cotton tea towel</c:v>
                </c:pt>
                <c:pt idx="7">
                  <c:v>Oak desk tray</c:v>
                </c:pt>
                <c:pt idx="8">
                  <c:v>Canvas tote</c:v>
                </c:pt>
                <c:pt idx="9">
                  <c:v>Zip pouch</c:v>
                </c:pt>
                <c:pt idx="10">
                  <c:v>Travel tumbler</c:v>
                </c:pt>
                <c:pt idx="11">
                  <c:v>Key loop</c:v>
                </c:pt>
              </c:strCache>
            </c:strRef>
          </c:cat>
          <c:val>
            <c:numRef>
              <c:f>'Stock inputs'!$O$6:$O$17</c:f>
              <c:numCache>
                <c:formatCode>General</c:formatCode>
                <c:ptCount val="12"/>
                <c:pt idx="0">
                  <c:v>52</c:v>
                </c:pt>
                <c:pt idx="1">
                  <c:v>24</c:v>
                </c:pt>
                <c:pt idx="2">
                  <c:v>33</c:v>
                </c:pt>
                <c:pt idx="3">
                  <c:v>38</c:v>
                </c:pt>
                <c:pt idx="4">
                  <c:v>67</c:v>
                </c:pt>
                <c:pt idx="5">
                  <c:v>33</c:v>
                </c:pt>
                <c:pt idx="6">
                  <c:v>21</c:v>
                </c:pt>
                <c:pt idx="7">
                  <c:v>56</c:v>
                </c:pt>
                <c:pt idx="8">
                  <c:v>19</c:v>
                </c:pt>
                <c:pt idx="9">
                  <c:v>55</c:v>
                </c:pt>
                <c:pt idx="10">
                  <c:v>42</c:v>
                </c:pt>
                <c:pt idx="11">
                  <c:v>28</c:v>
                </c:pt>
              </c:numCache>
            </c:numRef>
          </c:val>
        </c:ser>
        <c:axId val="50010001"/>
        <c:axId val="50010002"/>
      </c:barChart>
      <c:catAx>
        <c:axId val="50010001"/>
        <c:scaling>
          <c:orientation val="minMax"/>
        </c:scaling>
        <c:axPos val="l"/>
        <c:majorGridlines>
          <c:spPr>
            <a:ln>
              <a:solidFill>
                <a:srgbClr val="E4E9E3"/>
              </a:solidFill>
            </a:ln>
          </c:spPr>
        </c:majorGridlines>
        <c:tickLblPos val="nextTo"/>
        <c:txPr>
          <a:bodyPr/>
          <a:lstStyle/>
          <a:p>
            <a:pPr>
              <a:defRPr sz="900" baseline="0"/>
            </a:pPr>
            <a:endParaRPr lang="en-US"/>
          </a:p>
        </c:txPr>
        <c:crossAx val="50010002"/>
        <c:crosses val="autoZero"/>
        <c:auto val="1"/>
        <c:lblAlgn val="ctr"/>
        <c:lblOffset val="100"/>
      </c:catAx>
      <c:valAx>
        <c:axId val="50010002"/>
        <c:scaling>
          <c:orientation val="minMax"/>
        </c:scaling>
        <c:axPos val="b"/>
        <c:majorGridlines/>
        <c:numFmt formatCode="General" sourceLinked="1"/>
        <c:tickLblPos val="nextTo"/>
        <c:spPr>
          <a:ln>
            <a:solidFill>
              <a:srgbClr val="D7DED8"/>
            </a:solidFill>
          </a:ln>
        </c:spPr>
        <c:txPr>
          <a:bodyPr/>
          <a:lstStyle/>
          <a:p>
            <a:pPr>
              <a:defRPr sz="900" baseline="0"/>
            </a:pPr>
            <a:endParaRPr lang="en-US"/>
          </a:p>
        </c:txPr>
        <c:crossAx val="50010001"/>
        <c:crosses val="autoZero"/>
        <c:crossBetween val="between"/>
      </c:valAx>
      <c:spPr>
        <a:solidFill>
          <a:srgbClr val="FFFEFA"/>
        </a:solidFill>
        <a:ln>
          <a:noFill/>
        </a:ln>
      </c:spPr>
    </c:plotArea>
    <c:legend>
      <c:legendPos val="b"/>
      <c:layout/>
      <c:txPr>
        <a:bodyPr/>
        <a:lstStyle/>
        <a:p>
          <a:pPr>
            <a:defRPr sz="900" baseline="0"/>
          </a:pPr>
          <a:endParaRPr lang="en-US"/>
        </a:p>
      </c:txPr>
    </c:legend>
    <c:plotVisOnly val="1"/>
  </c:chart>
  <c:spPr>
    <a:solidFill>
      <a:srgbClr val="FFFEFA"/>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0</xdr:colOff>
      <xdr:row>13</xdr:row>
      <xdr:rowOff>0</xdr:rowOff>
    </xdr:from>
    <xdr:to>
      <xdr:col>7</xdr:col>
      <xdr:colOff>647700</xdr:colOff>
      <xdr:row>27</xdr:row>
      <xdr:rowOff>142875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M47"/>
  <sheetViews>
    <sheetView showGridLines="0" tabSelected="1" zoomScale="85" zoomScaleNormal="85" workbookViewId="0"/>
  </sheetViews>
  <sheetFormatPr defaultRowHeight="15"/>
  <cols>
    <col min="1" max="1" width="3.7109375" customWidth="1"/>
    <col min="2" max="13" width="11.7109375" customWidth="1"/>
    <col min="14" max="14" width="3.7109375" customWidth="1"/>
  </cols>
  <sheetData>
    <row r="1" spans="2:13" ht="12" customHeight="1"/>
    <row r="2" spans="2:13" ht="35" customHeight="1">
      <c r="B2" s="1" t="s">
        <v>0</v>
      </c>
      <c r="C2" s="1"/>
      <c r="D2" s="1"/>
      <c r="E2" s="1"/>
      <c r="F2" s="1"/>
      <c r="G2" s="1"/>
      <c r="H2" s="1"/>
      <c r="I2" s="1"/>
      <c r="J2" s="1"/>
      <c r="K2" s="1"/>
      <c r="L2" s="1"/>
      <c r="M2" s="1"/>
    </row>
    <row r="3" spans="2:13" s="2" customFormat="1" ht="19" customHeight="1">
      <c r="B3" s="2" t="s">
        <v>1</v>
      </c>
      <c r="C3" s="2"/>
      <c r="D3" s="2"/>
      <c r="E3" s="2"/>
      <c r="F3" s="2"/>
      <c r="G3" s="2"/>
      <c r="H3" s="2"/>
      <c r="I3" s="2"/>
      <c r="J3" s="2"/>
      <c r="K3" s="2"/>
      <c r="L3" s="2"/>
      <c r="M3" s="2"/>
    </row>
    <row r="4" spans="2:13" s="2" customFormat="1" ht="19" customHeight="1">
      <c r="B4" s="3" t="s">
        <v>2</v>
      </c>
      <c r="C4" s="3"/>
      <c r="D4" s="3"/>
      <c r="E4" s="3"/>
      <c r="F4" s="3"/>
      <c r="G4" s="3"/>
      <c r="H4" s="3"/>
      <c r="I4" s="3"/>
      <c r="J4" s="3"/>
      <c r="K4" s="3"/>
      <c r="L4" s="3"/>
      <c r="M4" s="3"/>
    </row>
    <row r="5" spans="2:13" s="2" customFormat="1" ht="19" customHeight="1">
      <c r="B5" s="3"/>
      <c r="C5" s="3"/>
      <c r="D5" s="3"/>
      <c r="E5" s="3"/>
      <c r="F5" s="3"/>
      <c r="G5" s="3"/>
      <c r="H5" s="3"/>
      <c r="I5" s="3"/>
      <c r="J5" s="3"/>
      <c r="K5" s="3"/>
      <c r="L5" s="3"/>
      <c r="M5" s="3"/>
    </row>
    <row r="6" spans="2:13" s="2" customFormat="1" ht="19" customHeight="1"/>
    <row r="7" spans="2:13" s="2" customFormat="1" ht="19" customHeight="1">
      <c r="B7" s="2" t="s">
        <v>52</v>
      </c>
      <c r="C7" s="2"/>
      <c r="D7" s="2"/>
      <c r="E7" s="2" t="s">
        <v>53</v>
      </c>
      <c r="F7" s="2"/>
      <c r="G7" s="2"/>
      <c r="H7" s="2" t="s">
        <v>54</v>
      </c>
      <c r="I7" s="2"/>
      <c r="J7" s="2"/>
      <c r="K7" s="2" t="s">
        <v>55</v>
      </c>
      <c r="L7" s="2"/>
      <c r="M7" s="2"/>
    </row>
    <row r="8" spans="2:13" s="2" customFormat="1" ht="19" customHeight="1">
      <c r="B8" s="4">
        <f>COUNTIF('Stock inputs'!S6:S105,"Reorder")</f>
        <v>5</v>
      </c>
      <c r="C8" s="4"/>
      <c r="D8" s="4"/>
      <c r="E8" s="4">
        <f>SUM('Stock inputs'!Q6:Q105)</f>
        <v>326</v>
      </c>
      <c r="F8" s="4"/>
      <c r="G8" s="4"/>
      <c r="H8" s="5">
        <f>SUM('Stock inputs'!R6:R105)</f>
        <v>3904.8</v>
      </c>
      <c r="I8" s="5"/>
      <c r="J8" s="5"/>
      <c r="K8" s="5">
        <f>SUM('Stock inputs'!U6:U105)</f>
        <v>6963.1</v>
      </c>
      <c r="L8" s="5"/>
      <c r="M8" s="5"/>
    </row>
    <row r="9" spans="2:13" s="2" customFormat="1" ht="19" customHeight="1">
      <c r="B9" s="4"/>
      <c r="C9" s="4"/>
      <c r="D9" s="4"/>
      <c r="E9" s="4"/>
      <c r="F9" s="4"/>
      <c r="G9" s="4"/>
      <c r="H9" s="5"/>
      <c r="I9" s="5"/>
      <c r="J9" s="5"/>
      <c r="K9" s="5"/>
      <c r="L9" s="5"/>
      <c r="M9" s="5"/>
    </row>
    <row r="10" spans="2:13" s="2" customFormat="1" ht="19" customHeight="1">
      <c r="B10" s="4"/>
      <c r="C10" s="4"/>
      <c r="D10" s="4"/>
      <c r="E10" s="4"/>
      <c r="F10" s="4"/>
      <c r="G10" s="4"/>
      <c r="H10" s="5"/>
      <c r="I10" s="5"/>
      <c r="J10" s="5"/>
      <c r="K10" s="5"/>
      <c r="L10" s="5"/>
      <c r="M10" s="5"/>
    </row>
    <row r="11" spans="2:13" s="2" customFormat="1" ht="19" customHeight="1"/>
    <row r="12" spans="2:13" ht="26" customHeight="1">
      <c r="B12" s="6">
        <f>COUNTIF('Stock inputs'!T6:T105,"Check input")</f>
        <v>0</v>
      </c>
      <c r="C12" s="3" t="s">
        <v>56</v>
      </c>
      <c r="D12" s="3"/>
      <c r="E12" s="3"/>
      <c r="F12" s="3"/>
      <c r="G12" s="3"/>
      <c r="H12" s="3"/>
      <c r="I12" s="3"/>
      <c r="J12" s="3"/>
      <c r="K12" s="3"/>
      <c r="L12" s="3"/>
      <c r="M12" s="3"/>
    </row>
    <row r="13" spans="2:13" s="2" customFormat="1" ht="19" customHeight="1"/>
    <row r="14" spans="2:13" s="2" customFormat="1" ht="19" customHeight="1"/>
    <row r="15" spans="2:13" s="2" customFormat="1" ht="19" customHeight="1">
      <c r="J15" s="7" t="s">
        <v>57</v>
      </c>
      <c r="K15" s="7"/>
      <c r="L15" s="7"/>
      <c r="M15" s="7"/>
    </row>
    <row r="16" spans="2:13" s="2" customFormat="1" ht="19" customHeight="1">
      <c r="J16" s="7"/>
      <c r="K16" s="7"/>
      <c r="L16" s="7"/>
      <c r="M16" s="7"/>
    </row>
    <row r="17" spans="10:13" s="2" customFormat="1" ht="19" customHeight="1">
      <c r="J17" s="7"/>
      <c r="K17" s="7"/>
      <c r="L17" s="7"/>
      <c r="M17" s="7"/>
    </row>
    <row r="18" spans="10:13" s="2" customFormat="1" ht="19" customHeight="1"/>
    <row r="19" spans="10:13" s="2" customFormat="1" ht="19" customHeight="1">
      <c r="J19" s="3" t="s">
        <v>58</v>
      </c>
      <c r="K19" s="3"/>
      <c r="L19" s="3"/>
      <c r="M19" s="3"/>
    </row>
    <row r="20" spans="10:13" s="2" customFormat="1" ht="19" customHeight="1">
      <c r="J20" s="3"/>
      <c r="K20" s="3"/>
      <c r="L20" s="3"/>
      <c r="M20" s="3"/>
    </row>
    <row r="21" spans="10:13" s="2" customFormat="1" ht="19" customHeight="1">
      <c r="J21" s="3"/>
      <c r="K21" s="3"/>
      <c r="L21" s="3"/>
      <c r="M21" s="3"/>
    </row>
    <row r="22" spans="10:13" s="2" customFormat="1" ht="19" customHeight="1">
      <c r="J22" s="3"/>
      <c r="K22" s="3"/>
      <c r="L22" s="3"/>
      <c r="M22" s="3"/>
    </row>
    <row r="23" spans="10:13" s="2" customFormat="1" ht="19" customHeight="1">
      <c r="J23" s="3"/>
      <c r="K23" s="3"/>
      <c r="L23" s="3"/>
      <c r="M23" s="3"/>
    </row>
    <row r="24" spans="10:13" s="2" customFormat="1" ht="19" customHeight="1">
      <c r="J24" s="3"/>
      <c r="K24" s="3"/>
      <c r="L24" s="3"/>
      <c r="M24" s="3"/>
    </row>
    <row r="25" spans="10:13" s="2" customFormat="1" ht="19" customHeight="1">
      <c r="J25" s="3"/>
      <c r="K25" s="3"/>
      <c r="L25" s="3"/>
      <c r="M25" s="3"/>
    </row>
    <row r="26" spans="10:13" s="2" customFormat="1" ht="19" customHeight="1">
      <c r="J26" s="3"/>
      <c r="K26" s="3"/>
      <c r="L26" s="3"/>
      <c r="M26" s="3"/>
    </row>
    <row r="27" spans="10:13" s="2" customFormat="1" ht="19" customHeight="1">
      <c r="J27" s="3"/>
      <c r="K27" s="3"/>
      <c r="L27" s="3"/>
      <c r="M27" s="3"/>
    </row>
    <row r="28" spans="10:13" s="2" customFormat="1" ht="19" customHeight="1">
      <c r="J28" s="3"/>
      <c r="K28" s="3"/>
      <c r="L28" s="3"/>
      <c r="M28" s="3"/>
    </row>
    <row r="29" spans="10:13" s="2" customFormat="1" ht="19" customHeight="1">
      <c r="J29" s="3"/>
      <c r="K29" s="3"/>
      <c r="L29" s="3"/>
      <c r="M29" s="3"/>
    </row>
    <row r="30" spans="10:13" s="2" customFormat="1" ht="19" customHeight="1"/>
    <row r="31" spans="10:13" s="2" customFormat="1" ht="19" customHeight="1"/>
    <row r="32" spans="10:13" s="2" customFormat="1" ht="19" customHeight="1"/>
    <row r="33" spans="2:13" s="2" customFormat="1" ht="19" customHeight="1"/>
    <row r="34" spans="2:13" s="2" customFormat="1" ht="19" customHeight="1"/>
    <row r="35" spans="2:13" s="2" customFormat="1" ht="19" customHeight="1">
      <c r="B35" s="3" t="s">
        <v>59</v>
      </c>
      <c r="C35" s="3"/>
      <c r="D35" s="3"/>
      <c r="E35" s="3"/>
      <c r="F35" s="3"/>
      <c r="G35" s="3"/>
      <c r="H35" s="3"/>
      <c r="I35" s="3"/>
      <c r="J35" s="3"/>
      <c r="K35" s="3"/>
      <c r="L35" s="3"/>
      <c r="M35" s="3"/>
    </row>
    <row r="36" spans="2:13" s="2" customFormat="1" ht="19" customHeight="1">
      <c r="B36" s="3"/>
      <c r="C36" s="3"/>
      <c r="D36" s="3"/>
      <c r="E36" s="3"/>
      <c r="F36" s="3"/>
      <c r="G36" s="3"/>
      <c r="H36" s="3"/>
      <c r="I36" s="3"/>
      <c r="J36" s="3"/>
      <c r="K36" s="3"/>
      <c r="L36" s="3"/>
      <c r="M36" s="3"/>
    </row>
    <row r="37" spans="2:13" s="2" customFormat="1" ht="19" customHeight="1">
      <c r="B37" s="3"/>
      <c r="C37" s="3"/>
      <c r="D37" s="3"/>
      <c r="E37" s="3"/>
      <c r="F37" s="3"/>
      <c r="G37" s="3"/>
      <c r="H37" s="3"/>
      <c r="I37" s="3"/>
      <c r="J37" s="3"/>
      <c r="K37" s="3"/>
      <c r="L37" s="3"/>
      <c r="M37" s="3"/>
    </row>
    <row r="38" spans="2:13" s="2" customFormat="1" ht="19" customHeight="1">
      <c r="B38" s="3"/>
      <c r="C38" s="3"/>
      <c r="D38" s="3"/>
      <c r="E38" s="3"/>
      <c r="F38" s="3"/>
      <c r="G38" s="3"/>
      <c r="H38" s="3"/>
      <c r="I38" s="3"/>
      <c r="J38" s="3"/>
      <c r="K38" s="3"/>
      <c r="L38" s="3"/>
      <c r="M38" s="3"/>
    </row>
    <row r="39" spans="2:13" s="2" customFormat="1" ht="19" customHeight="1"/>
    <row r="40" spans="2:13" s="2" customFormat="1" ht="19" customHeight="1">
      <c r="B40" s="3" t="s">
        <v>60</v>
      </c>
      <c r="C40" s="3"/>
      <c r="D40" s="3"/>
      <c r="E40" s="3"/>
      <c r="F40" s="3"/>
      <c r="G40" s="3"/>
      <c r="H40" s="3"/>
      <c r="I40" s="3"/>
      <c r="J40" s="3"/>
      <c r="K40" s="3"/>
      <c r="L40" s="3"/>
      <c r="M40" s="3"/>
    </row>
    <row r="41" spans="2:13" s="2" customFormat="1" ht="19" customHeight="1">
      <c r="B41" s="3"/>
      <c r="C41" s="3"/>
      <c r="D41" s="3"/>
      <c r="E41" s="3"/>
      <c r="F41" s="3"/>
      <c r="G41" s="3"/>
      <c r="H41" s="3"/>
      <c r="I41" s="3"/>
      <c r="J41" s="3"/>
      <c r="K41" s="3"/>
      <c r="L41" s="3"/>
      <c r="M41" s="3"/>
    </row>
    <row r="42" spans="2:13" s="2" customFormat="1" ht="19" customHeight="1">
      <c r="B42" s="3"/>
      <c r="C42" s="3"/>
      <c r="D42" s="3"/>
      <c r="E42" s="3"/>
      <c r="F42" s="3"/>
      <c r="G42" s="3"/>
      <c r="H42" s="3"/>
      <c r="I42" s="3"/>
      <c r="J42" s="3"/>
      <c r="K42" s="3"/>
      <c r="L42" s="3"/>
      <c r="M42" s="3"/>
    </row>
    <row r="43" spans="2:13" s="2" customFormat="1" ht="19" customHeight="1">
      <c r="B43" s="3"/>
      <c r="C43" s="3"/>
      <c r="D43" s="3"/>
      <c r="E43" s="3"/>
      <c r="F43" s="3"/>
      <c r="G43" s="3"/>
      <c r="H43" s="3"/>
      <c r="I43" s="3"/>
      <c r="J43" s="3"/>
      <c r="K43" s="3"/>
      <c r="L43" s="3"/>
      <c r="M43" s="3"/>
    </row>
    <row r="44" spans="2:13" s="2" customFormat="1" ht="19" customHeight="1"/>
    <row r="45" spans="2:13" s="2" customFormat="1" ht="19" customHeight="1">
      <c r="B45" s="3" t="s">
        <v>61</v>
      </c>
      <c r="C45" s="3"/>
      <c r="D45" s="3"/>
      <c r="E45" s="3"/>
      <c r="F45" s="3"/>
      <c r="G45" s="3"/>
      <c r="H45" s="3"/>
      <c r="I45" s="3"/>
      <c r="J45" s="3"/>
      <c r="K45" s="3"/>
      <c r="L45" s="3"/>
      <c r="M45" s="3"/>
    </row>
    <row r="46" spans="2:13" s="2" customFormat="1" ht="19" customHeight="1">
      <c r="B46" s="3"/>
      <c r="C46" s="3"/>
      <c r="D46" s="3"/>
      <c r="E46" s="3"/>
      <c r="F46" s="3"/>
      <c r="G46" s="3"/>
      <c r="H46" s="3"/>
      <c r="I46" s="3"/>
      <c r="J46" s="3"/>
      <c r="K46" s="3"/>
      <c r="L46" s="3"/>
      <c r="M46" s="3"/>
    </row>
    <row r="47" spans="2:13" s="2" customFormat="1" ht="19" customHeight="1"/>
  </sheetData>
  <mergeCells count="17">
    <mergeCell ref="B2:M2"/>
    <mergeCell ref="B3:M3"/>
    <mergeCell ref="B4:M5"/>
    <mergeCell ref="B7:D7"/>
    <mergeCell ref="B8:D10"/>
    <mergeCell ref="E7:G7"/>
    <mergeCell ref="E8:G10"/>
    <mergeCell ref="H7:J7"/>
    <mergeCell ref="H8:J10"/>
    <mergeCell ref="K7:M7"/>
    <mergeCell ref="K8:M10"/>
    <mergeCell ref="C12:M12"/>
    <mergeCell ref="J15:M17"/>
    <mergeCell ref="J19:M29"/>
    <mergeCell ref="B35:M38"/>
    <mergeCell ref="B40:M43"/>
    <mergeCell ref="B45:M46"/>
  </mergeCells>
  <printOptions horizontalCentered="1"/>
  <pageMargins left="0.25" right="0.25" top="0.3" bottom="0.3" header="0.3" footer="0.3"/>
  <pageSetup paperSize="9" orientation="portrait"/>
  <headerFooter>
    <oddFooter>&amp;LNorthline Supply | Synthetic example&amp;RPage &amp;P</oddFooter>
  </headerFooter>
  <drawing r:id="rId1"/>
</worksheet>
</file>

<file path=xl/worksheets/sheet2.xml><?xml version="1.0" encoding="utf-8"?>
<worksheet xmlns="http://schemas.openxmlformats.org/spreadsheetml/2006/main" xmlns:r="http://schemas.openxmlformats.org/officeDocument/2006/relationships">
  <dimension ref="A1:U105"/>
  <sheetViews>
    <sheetView showGridLines="0" zoomScale="80" zoomScaleNormal="80" workbookViewId="0">
      <pane xSplit="3" ySplit="5" topLeftCell="D6" activePane="bottomRight" state="frozen"/>
      <selection pane="topRight" activeCell="D1" sqref="D1"/>
      <selection pane="bottomLeft" activeCell="A6" sqref="A6"/>
      <selection pane="bottomRight"/>
    </sheetView>
  </sheetViews>
  <sheetFormatPr defaultRowHeight="15"/>
  <cols>
    <col min="1" max="1" width="11.7109375" customWidth="1"/>
    <col min="2" max="2" width="25.7109375" customWidth="1"/>
    <col min="3" max="20" width="15.7109375" customWidth="1"/>
    <col min="21" max="21" width="15.7109375" hidden="1" customWidth="1"/>
  </cols>
  <sheetData>
    <row r="1" spans="1:21" ht="34" customHeight="1">
      <c r="A1" s="1" t="s">
        <v>3</v>
      </c>
      <c r="B1" s="1"/>
      <c r="C1" s="1"/>
      <c r="D1" s="1"/>
      <c r="E1" s="1"/>
      <c r="F1" s="1"/>
      <c r="G1" s="1"/>
      <c r="H1" s="1"/>
      <c r="I1" s="1"/>
      <c r="J1" s="1"/>
      <c r="K1" s="1"/>
      <c r="L1" s="1"/>
      <c r="M1" s="1"/>
      <c r="N1" s="1"/>
      <c r="O1" s="1"/>
      <c r="P1" s="1"/>
      <c r="Q1" s="1"/>
      <c r="R1" s="1"/>
      <c r="S1" s="1"/>
      <c r="T1" s="1"/>
    </row>
    <row r="2" spans="1:21">
      <c r="A2" s="2" t="s">
        <v>4</v>
      </c>
      <c r="B2" s="2"/>
      <c r="C2" s="2"/>
      <c r="D2" s="2"/>
      <c r="E2" s="2"/>
      <c r="F2" s="2"/>
      <c r="G2" s="2"/>
      <c r="H2" s="2"/>
      <c r="I2" s="2"/>
      <c r="J2" s="2"/>
      <c r="K2" s="2"/>
      <c r="L2" s="2"/>
      <c r="M2" s="2"/>
      <c r="N2" s="2"/>
      <c r="O2" s="2"/>
      <c r="P2" s="2"/>
      <c r="Q2" s="2"/>
      <c r="R2" s="2"/>
      <c r="S2" s="2"/>
      <c r="T2" s="2"/>
    </row>
    <row r="5" spans="1:21" ht="33" customHeight="1">
      <c r="A5" s="8" t="s">
        <v>5</v>
      </c>
      <c r="B5" s="8" t="s">
        <v>6</v>
      </c>
      <c r="C5" s="8" t="s">
        <v>7</v>
      </c>
      <c r="D5" s="8" t="s">
        <v>8</v>
      </c>
      <c r="E5" s="8" t="s">
        <v>9</v>
      </c>
      <c r="F5" s="8" t="s">
        <v>10</v>
      </c>
      <c r="G5" s="8" t="s">
        <v>11</v>
      </c>
      <c r="H5" s="8" t="s">
        <v>12</v>
      </c>
      <c r="I5" s="8" t="s">
        <v>13</v>
      </c>
      <c r="J5" s="8" t="s">
        <v>14</v>
      </c>
      <c r="K5" s="8" t="s">
        <v>15</v>
      </c>
      <c r="L5" s="8" t="s">
        <v>16</v>
      </c>
      <c r="M5" s="8" t="s">
        <v>17</v>
      </c>
      <c r="N5" s="8" t="s">
        <v>18</v>
      </c>
      <c r="O5" s="8" t="s">
        <v>19</v>
      </c>
      <c r="P5" s="8" t="s">
        <v>20</v>
      </c>
      <c r="Q5" s="8" t="s">
        <v>21</v>
      </c>
      <c r="R5" s="8" t="s">
        <v>22</v>
      </c>
      <c r="S5" s="8" t="s">
        <v>23</v>
      </c>
      <c r="T5" s="8" t="s">
        <v>24</v>
      </c>
    </row>
    <row r="6" spans="1:21" ht="23" customHeight="1">
      <c r="A6" s="9" t="s">
        <v>25</v>
      </c>
      <c r="B6" s="9" t="s">
        <v>26</v>
      </c>
      <c r="C6" s="9" t="s">
        <v>27</v>
      </c>
      <c r="D6" s="10">
        <v>12</v>
      </c>
      <c r="E6" s="10">
        <v>4</v>
      </c>
      <c r="F6" s="10">
        <v>0</v>
      </c>
      <c r="G6" s="10">
        <v>73</v>
      </c>
      <c r="H6" s="10">
        <v>14</v>
      </c>
      <c r="I6" s="10">
        <v>7</v>
      </c>
      <c r="J6" s="10">
        <v>980</v>
      </c>
      <c r="K6" s="10">
        <v>6</v>
      </c>
      <c r="L6" s="10">
        <v>14</v>
      </c>
      <c r="M6" s="11">
        <f>IF(T6="OK",D6-E6,"")</f>
        <v>8</v>
      </c>
      <c r="N6" s="11">
        <f>IF(T6="OK",M6+F6,"")</f>
        <v>8</v>
      </c>
      <c r="O6" s="11">
        <f>IF(T6="OK",ROUNDUP(G6*(H6+I6)/30,0),"")</f>
        <v>52</v>
      </c>
      <c r="P6" s="11">
        <f>IF(T6="OK",ROUNDUP(G6*(H6+I6+L6)/30,0),"")</f>
        <v>86</v>
      </c>
      <c r="Q6" s="11">
        <f>IF(T6="OK",IF(AND(G6&gt;0,N6&lt;=O6),ROUNDUP(MAX(0,P6-N6)/K6,0)*K6,0),"")</f>
        <v>78</v>
      </c>
      <c r="R6" s="12">
        <f>IF(T6="OK",Q6*J6/100,"")</f>
        <v>764.4</v>
      </c>
      <c r="S6" s="13" t="str">
        <f>IF(T6="OK",IF(G6=0,"No demand",IF(N6&lt;=O6,"Reorder","Healthy")),"")</f>
        <v>Reorder</v>
      </c>
      <c r="T6" s="13" t="str">
        <f>IF(A6="","",IF(IFERROR(AND(COUNTIF($A$6:$A$105,A6)=1,B6&lt;&gt;"",C6&lt;&gt;"",ISNUMBER(D6),D6&gt;=0,D6=INT(D6),ISNUMBER(E6),E6&gt;=0,E6=INT(E6),ISNUMBER(F6),F6&gt;=0,F6=INT(F6),ISNUMBER(G6),G6&gt;=0,G6=INT(G6),ISNUMBER(H6),H6&gt;=0,H6=INT(H6),ISNUMBER(I6),I6&gt;=0,I6=INT(I6),ISNUMBER(J6),J6&gt;=0,J6=INT(J6),ISNUMBER(K6),K6&gt;0,K6=INT(K6),ISNUMBER(L6),L6&gt;=0,L6=INT(L6)),FALSE),"OK","Check input"))</f>
        <v>OK</v>
      </c>
      <c r="U6" s="11">
        <f>IF(T6="OK",D6*J6/100,0)</f>
        <v>117.6</v>
      </c>
    </row>
    <row r="7" spans="1:21" ht="23" customHeight="1">
      <c r="A7" s="9" t="s">
        <v>28</v>
      </c>
      <c r="B7" s="9" t="s">
        <v>29</v>
      </c>
      <c r="C7" s="9" t="s">
        <v>27</v>
      </c>
      <c r="D7" s="10">
        <v>85</v>
      </c>
      <c r="E7" s="10">
        <v>5</v>
      </c>
      <c r="F7" s="10">
        <v>24</v>
      </c>
      <c r="G7" s="10">
        <v>50</v>
      </c>
      <c r="H7" s="10">
        <v>7</v>
      </c>
      <c r="I7" s="10">
        <v>7</v>
      </c>
      <c r="J7" s="10">
        <v>520</v>
      </c>
      <c r="K7" s="10">
        <v>12</v>
      </c>
      <c r="L7" s="10">
        <v>14</v>
      </c>
      <c r="M7" s="11">
        <f>IF(T7="OK",D7-E7,"")</f>
        <v>80</v>
      </c>
      <c r="N7" s="11">
        <f>IF(T7="OK",M7+F7,"")</f>
        <v>104</v>
      </c>
      <c r="O7" s="11">
        <f>IF(T7="OK",ROUNDUP(G7*(H7+I7)/30,0),"")</f>
        <v>24</v>
      </c>
      <c r="P7" s="11">
        <f>IF(T7="OK",ROUNDUP(G7*(H7+I7+L7)/30,0),"")</f>
        <v>47</v>
      </c>
      <c r="Q7" s="11">
        <f>IF(T7="OK",IF(AND(G7&gt;0,N7&lt;=O7),ROUNDUP(MAX(0,P7-N7)/K7,0)*K7,0),"")</f>
        <v>0</v>
      </c>
      <c r="R7" s="12">
        <f>IF(T7="OK",Q7*J7/100,"")</f>
        <v>0.0</v>
      </c>
      <c r="S7" s="13" t="str">
        <f>IF(T7="OK",IF(G7=0,"No demand",IF(N7&lt;=O7,"Reorder","Healthy")),"")</f>
        <v>Healthy</v>
      </c>
      <c r="T7" s="13" t="str">
        <f>IF(A7="","",IF(IFERROR(AND(COUNTIF($A$6:$A$105,A7)=1,B7&lt;&gt;"",C7&lt;&gt;"",ISNUMBER(D7),D7&gt;=0,D7=INT(D7),ISNUMBER(E7),E7&gt;=0,E7=INT(E7),ISNUMBER(F7),F7&gt;=0,F7=INT(F7),ISNUMBER(G7),G7&gt;=0,G7=INT(G7),ISNUMBER(H7),H7&gt;=0,H7=INT(H7),ISNUMBER(I7),I7&gt;=0,I7=INT(I7),ISNUMBER(J7),J7&gt;=0,J7=INT(J7),ISNUMBER(K7),K7&gt;0,K7=INT(K7),ISNUMBER(L7),L7&gt;=0,L7=INT(L7)),FALSE),"OK","Check input"))</f>
        <v>OK</v>
      </c>
      <c r="U7" s="11">
        <f>IF(T7="OK",D7*J7/100,0)</f>
        <v>442.0</v>
      </c>
    </row>
    <row r="8" spans="1:21" ht="23" customHeight="1">
      <c r="A8" s="9" t="s">
        <v>30</v>
      </c>
      <c r="B8" s="9" t="s">
        <v>31</v>
      </c>
      <c r="C8" s="9" t="s">
        <v>27</v>
      </c>
      <c r="D8" s="10">
        <v>24</v>
      </c>
      <c r="E8" s="10">
        <v>0</v>
      </c>
      <c r="F8" s="10">
        <v>0</v>
      </c>
      <c r="G8" s="10">
        <v>58</v>
      </c>
      <c r="H8" s="10">
        <v>10</v>
      </c>
      <c r="I8" s="10">
        <v>7</v>
      </c>
      <c r="J8" s="10">
        <v>850</v>
      </c>
      <c r="K8" s="10">
        <v>6</v>
      </c>
      <c r="L8" s="10">
        <v>14</v>
      </c>
      <c r="M8" s="11">
        <f>IF(T8="OK",D8-E8,"")</f>
        <v>24</v>
      </c>
      <c r="N8" s="11">
        <f>IF(T8="OK",M8+F8,"")</f>
        <v>24</v>
      </c>
      <c r="O8" s="11">
        <f>IF(T8="OK",ROUNDUP(G8*(H8+I8)/30,0),"")</f>
        <v>33</v>
      </c>
      <c r="P8" s="11">
        <f>IF(T8="OK",ROUNDUP(G8*(H8+I8+L8)/30,0),"")</f>
        <v>60</v>
      </c>
      <c r="Q8" s="11">
        <f>IF(T8="OK",IF(AND(G8&gt;0,N8&lt;=O8),ROUNDUP(MAX(0,P8-N8)/K8,0)*K8,0),"")</f>
        <v>36</v>
      </c>
      <c r="R8" s="12">
        <f>IF(T8="OK",Q8*J8/100,"")</f>
        <v>306.0</v>
      </c>
      <c r="S8" s="13" t="str">
        <f>IF(T8="OK",IF(G8=0,"No demand",IF(N8&lt;=O8,"Reorder","Healthy")),"")</f>
        <v>Reorder</v>
      </c>
      <c r="T8" s="13" t="str">
        <f>IF(A8="","",IF(IFERROR(AND(COUNTIF($A$6:$A$105,A8)=1,B8&lt;&gt;"",C8&lt;&gt;"",ISNUMBER(D8),D8&gt;=0,D8=INT(D8),ISNUMBER(E8),E8&gt;=0,E8=INT(E8),ISNUMBER(F8),F8&gt;=0,F8=INT(F8),ISNUMBER(G8),G8&gt;=0,G8=INT(G8),ISNUMBER(H8),H8&gt;=0,H8=INT(H8),ISNUMBER(I8),I8&gt;=0,I8=INT(I8),ISNUMBER(J8),J8&gt;=0,J8=INT(J8),ISNUMBER(K8),K8&gt;0,K8=INT(K8),ISNUMBER(L8),L8&gt;=0,L8=INT(L8)),FALSE),"OK","Check input"))</f>
        <v>OK</v>
      </c>
      <c r="U8" s="11">
        <f>IF(T8="OK",D8*J8/100,0)</f>
        <v>204.0</v>
      </c>
    </row>
    <row r="9" spans="1:21" ht="23" customHeight="1">
      <c r="A9" s="9" t="s">
        <v>32</v>
      </c>
      <c r="B9" s="9" t="s">
        <v>33</v>
      </c>
      <c r="C9" s="9" t="s">
        <v>27</v>
      </c>
      <c r="D9" s="10">
        <v>130</v>
      </c>
      <c r="E9" s="10">
        <v>10</v>
      </c>
      <c r="F9" s="10">
        <v>0</v>
      </c>
      <c r="G9" s="10">
        <v>81</v>
      </c>
      <c r="H9" s="10">
        <v>7</v>
      </c>
      <c r="I9" s="10">
        <v>7</v>
      </c>
      <c r="J9" s="10">
        <v>410</v>
      </c>
      <c r="K9" s="10">
        <v>12</v>
      </c>
      <c r="L9" s="10">
        <v>14</v>
      </c>
      <c r="M9" s="11">
        <f>IF(T9="OK",D9-E9,"")</f>
        <v>120</v>
      </c>
      <c r="N9" s="11">
        <f>IF(T9="OK",M9+F9,"")</f>
        <v>120</v>
      </c>
      <c r="O9" s="11">
        <f>IF(T9="OK",ROUNDUP(G9*(H9+I9)/30,0),"")</f>
        <v>38</v>
      </c>
      <c r="P9" s="11">
        <f>IF(T9="OK",ROUNDUP(G9*(H9+I9+L9)/30,0),"")</f>
        <v>76</v>
      </c>
      <c r="Q9" s="11">
        <f>IF(T9="OK",IF(AND(G9&gt;0,N9&lt;=O9),ROUNDUP(MAX(0,P9-N9)/K9,0)*K9,0),"")</f>
        <v>0</v>
      </c>
      <c r="R9" s="12">
        <f>IF(T9="OK",Q9*J9/100,"")</f>
        <v>0.0</v>
      </c>
      <c r="S9" s="13" t="str">
        <f>IF(T9="OK",IF(G9=0,"No demand",IF(N9&lt;=O9,"Reorder","Healthy")),"")</f>
        <v>Healthy</v>
      </c>
      <c r="T9" s="13" t="str">
        <f>IF(A9="","",IF(IFERROR(AND(COUNTIF($A$6:$A$105,A9)=1,B9&lt;&gt;"",C9&lt;&gt;"",ISNUMBER(D9),D9&gt;=0,D9=INT(D9),ISNUMBER(E9),E9&gt;=0,E9=INT(E9),ISNUMBER(F9),F9&gt;=0,F9=INT(F9),ISNUMBER(G9),G9&gt;=0,G9=INT(G9),ISNUMBER(H9),H9&gt;=0,H9=INT(H9),ISNUMBER(I9),I9&gt;=0,I9=INT(I9),ISNUMBER(J9),J9&gt;=0,J9=INT(J9),ISNUMBER(K9),K9&gt;0,K9=INT(K9),ISNUMBER(L9),L9&gt;=0,L9=INT(L9)),FALSE),"OK","Check input"))</f>
        <v>OK</v>
      </c>
      <c r="U9" s="11">
        <f>IF(T9="OK",D9*J9/100,0)</f>
        <v>533.0</v>
      </c>
    </row>
    <row r="10" spans="1:21" ht="23" customHeight="1">
      <c r="A10" s="9" t="s">
        <v>34</v>
      </c>
      <c r="B10" s="9" t="s">
        <v>35</v>
      </c>
      <c r="C10" s="9" t="s">
        <v>36</v>
      </c>
      <c r="D10" s="10">
        <v>18</v>
      </c>
      <c r="E10" s="10">
        <v>6</v>
      </c>
      <c r="F10" s="10">
        <v>36</v>
      </c>
      <c r="G10" s="10">
        <v>71</v>
      </c>
      <c r="H10" s="10">
        <v>21</v>
      </c>
      <c r="I10" s="10">
        <v>7</v>
      </c>
      <c r="J10" s="10">
        <v>1350</v>
      </c>
      <c r="K10" s="10">
        <v>6</v>
      </c>
      <c r="L10" s="10">
        <v>14</v>
      </c>
      <c r="M10" s="11">
        <f>IF(T10="OK",D10-E10,"")</f>
        <v>12</v>
      </c>
      <c r="N10" s="11">
        <f>IF(T10="OK",M10+F10,"")</f>
        <v>48</v>
      </c>
      <c r="O10" s="11">
        <f>IF(T10="OK",ROUNDUP(G10*(H10+I10)/30,0),"")</f>
        <v>67</v>
      </c>
      <c r="P10" s="11">
        <f>IF(T10="OK",ROUNDUP(G10*(H10+I10+L10)/30,0),"")</f>
        <v>100</v>
      </c>
      <c r="Q10" s="11">
        <f>IF(T10="OK",IF(AND(G10&gt;0,N10&lt;=O10),ROUNDUP(MAX(0,P10-N10)/K10,0)*K10,0),"")</f>
        <v>54</v>
      </c>
      <c r="R10" s="12">
        <f>IF(T10="OK",Q10*J10/100,"")</f>
        <v>729.0</v>
      </c>
      <c r="S10" s="13" t="str">
        <f>IF(T10="OK",IF(G10=0,"No demand",IF(N10&lt;=O10,"Reorder","Healthy")),"")</f>
        <v>Reorder</v>
      </c>
      <c r="T10" s="13" t="str">
        <f>IF(A10="","",IF(IFERROR(AND(COUNTIF($A$6:$A$105,A10)=1,B10&lt;&gt;"",C10&lt;&gt;"",ISNUMBER(D10),D10&gt;=0,D10=INT(D10),ISNUMBER(E10),E10&gt;=0,E10=INT(E10),ISNUMBER(F10),F10&gt;=0,F10=INT(F10),ISNUMBER(G10),G10&gt;=0,G10=INT(G10),ISNUMBER(H10),H10&gt;=0,H10=INT(H10),ISNUMBER(I10),I10&gt;=0,I10=INT(I10),ISNUMBER(J10),J10&gt;=0,J10=INT(J10),ISNUMBER(K10),K10&gt;0,K10=INT(K10),ISNUMBER(L10),L10&gt;=0,L10=INT(L10)),FALSE),"OK","Check input"))</f>
        <v>OK</v>
      </c>
      <c r="U10" s="11">
        <f>IF(T10="OK",D10*J10/100,0)</f>
        <v>243.0</v>
      </c>
    </row>
    <row r="11" spans="1:21" ht="23" customHeight="1">
      <c r="A11" s="9" t="s">
        <v>37</v>
      </c>
      <c r="B11" s="9" t="s">
        <v>38</v>
      </c>
      <c r="C11" s="9" t="s">
        <v>36</v>
      </c>
      <c r="D11" s="10">
        <v>64</v>
      </c>
      <c r="E11" s="10">
        <v>4</v>
      </c>
      <c r="F11" s="10">
        <v>0</v>
      </c>
      <c r="G11" s="10">
        <v>47</v>
      </c>
      <c r="H11" s="10">
        <v>14</v>
      </c>
      <c r="I11" s="10">
        <v>7</v>
      </c>
      <c r="J11" s="10">
        <v>1440</v>
      </c>
      <c r="K11" s="10">
        <v>6</v>
      </c>
      <c r="L11" s="10">
        <v>14</v>
      </c>
      <c r="M11" s="11">
        <f>IF(T11="OK",D11-E11,"")</f>
        <v>60</v>
      </c>
      <c r="N11" s="11">
        <f>IF(T11="OK",M11+F11,"")</f>
        <v>60</v>
      </c>
      <c r="O11" s="11">
        <f>IF(T11="OK",ROUNDUP(G11*(H11+I11)/30,0),"")</f>
        <v>33</v>
      </c>
      <c r="P11" s="11">
        <f>IF(T11="OK",ROUNDUP(G11*(H11+I11+L11)/30,0),"")</f>
        <v>55</v>
      </c>
      <c r="Q11" s="11">
        <f>IF(T11="OK",IF(AND(G11&gt;0,N11&lt;=O11),ROUNDUP(MAX(0,P11-N11)/K11,0)*K11,0),"")</f>
        <v>0</v>
      </c>
      <c r="R11" s="12">
        <f>IF(T11="OK",Q11*J11/100,"")</f>
        <v>0.0</v>
      </c>
      <c r="S11" s="13" t="str">
        <f>IF(T11="OK",IF(G11=0,"No demand",IF(N11&lt;=O11,"Reorder","Healthy")),"")</f>
        <v>Healthy</v>
      </c>
      <c r="T11" s="13" t="str">
        <f>IF(A11="","",IF(IFERROR(AND(COUNTIF($A$6:$A$105,A11)=1,B11&lt;&gt;"",C11&lt;&gt;"",ISNUMBER(D11),D11&gt;=0,D11=INT(D11),ISNUMBER(E11),E11&gt;=0,E11=INT(E11),ISNUMBER(F11),F11&gt;=0,F11=INT(F11),ISNUMBER(G11),G11&gt;=0,G11=INT(G11),ISNUMBER(H11),H11&gt;=0,H11=INT(H11),ISNUMBER(I11),I11&gt;=0,I11=INT(I11),ISNUMBER(J11),J11&gt;=0,J11=INT(J11),ISNUMBER(K11),K11&gt;0,K11=INT(K11),ISNUMBER(L11),L11&gt;=0,L11=INT(L11)),FALSE),"OK","Check input"))</f>
        <v>OK</v>
      </c>
      <c r="U11" s="11">
        <f>IF(T11="OK",D11*J11/100,0)</f>
        <v>921.6</v>
      </c>
    </row>
    <row r="12" spans="1:21" ht="23" customHeight="1">
      <c r="A12" s="9" t="s">
        <v>39</v>
      </c>
      <c r="B12" s="9" t="s">
        <v>40</v>
      </c>
      <c r="C12" s="9" t="s">
        <v>36</v>
      </c>
      <c r="D12" s="10">
        <v>150</v>
      </c>
      <c r="E12" s="10">
        <v>10</v>
      </c>
      <c r="F12" s="10">
        <v>0</v>
      </c>
      <c r="G12" s="10">
        <v>44</v>
      </c>
      <c r="H12" s="10">
        <v>7</v>
      </c>
      <c r="I12" s="10">
        <v>7</v>
      </c>
      <c r="J12" s="10">
        <v>690</v>
      </c>
      <c r="K12" s="10">
        <v>12</v>
      </c>
      <c r="L12" s="10">
        <v>14</v>
      </c>
      <c r="M12" s="11">
        <f>IF(T12="OK",D12-E12,"")</f>
        <v>140</v>
      </c>
      <c r="N12" s="11">
        <f>IF(T12="OK",M12+F12,"")</f>
        <v>140</v>
      </c>
      <c r="O12" s="11">
        <f>IF(T12="OK",ROUNDUP(G12*(H12+I12)/30,0),"")</f>
        <v>21</v>
      </c>
      <c r="P12" s="11">
        <f>IF(T12="OK",ROUNDUP(G12*(H12+I12+L12)/30,0),"")</f>
        <v>42</v>
      </c>
      <c r="Q12" s="11">
        <f>IF(T12="OK",IF(AND(G12&gt;0,N12&lt;=O12),ROUNDUP(MAX(0,P12-N12)/K12,0)*K12,0),"")</f>
        <v>0</v>
      </c>
      <c r="R12" s="12">
        <f>IF(T12="OK",Q12*J12/100,"")</f>
        <v>0.0</v>
      </c>
      <c r="S12" s="13" t="str">
        <f>IF(T12="OK",IF(G12=0,"No demand",IF(N12&lt;=O12,"Reorder","Healthy")),"")</f>
        <v>Healthy</v>
      </c>
      <c r="T12" s="13" t="str">
        <f>IF(A12="","",IF(IFERROR(AND(COUNTIF($A$6:$A$105,A12)=1,B12&lt;&gt;"",C12&lt;&gt;"",ISNUMBER(D12),D12&gt;=0,D12=INT(D12),ISNUMBER(E12),E12&gt;=0,E12=INT(E12),ISNUMBER(F12),F12&gt;=0,F12=INT(F12),ISNUMBER(G12),G12&gt;=0,G12=INT(G12),ISNUMBER(H12),H12&gt;=0,H12=INT(H12),ISNUMBER(I12),I12&gt;=0,I12=INT(I12),ISNUMBER(J12),J12&gt;=0,J12=INT(J12),ISNUMBER(K12),K12&gt;0,K12=INT(K12),ISNUMBER(L12),L12&gt;=0,L12=INT(L12)),FALSE),"OK","Check input"))</f>
        <v>OK</v>
      </c>
      <c r="U12" s="11">
        <f>IF(T12="OK",D12*J12/100,0)</f>
        <v>1035.0</v>
      </c>
    </row>
    <row r="13" spans="1:21" ht="23" customHeight="1">
      <c r="A13" s="9" t="s">
        <v>41</v>
      </c>
      <c r="B13" s="9" t="s">
        <v>42</v>
      </c>
      <c r="C13" s="9" t="s">
        <v>36</v>
      </c>
      <c r="D13" s="10">
        <v>9</v>
      </c>
      <c r="E13" s="10">
        <v>3</v>
      </c>
      <c r="F13" s="10">
        <v>0</v>
      </c>
      <c r="G13" s="10">
        <v>60</v>
      </c>
      <c r="H13" s="10">
        <v>21</v>
      </c>
      <c r="I13" s="10">
        <v>7</v>
      </c>
      <c r="J13" s="10">
        <v>1920</v>
      </c>
      <c r="K13" s="10">
        <v>4</v>
      </c>
      <c r="L13" s="10">
        <v>14</v>
      </c>
      <c r="M13" s="11">
        <f>IF(T13="OK",D13-E13,"")</f>
        <v>6</v>
      </c>
      <c r="N13" s="11">
        <f>IF(T13="OK",M13+F13,"")</f>
        <v>6</v>
      </c>
      <c r="O13" s="11">
        <f>IF(T13="OK",ROUNDUP(G13*(H13+I13)/30,0),"")</f>
        <v>56</v>
      </c>
      <c r="P13" s="11">
        <f>IF(T13="OK",ROUNDUP(G13*(H13+I13+L13)/30,0),"")</f>
        <v>84</v>
      </c>
      <c r="Q13" s="11">
        <f>IF(T13="OK",IF(AND(G13&gt;0,N13&lt;=O13),ROUNDUP(MAX(0,P13-N13)/K13,0)*K13,0),"")</f>
        <v>80</v>
      </c>
      <c r="R13" s="12">
        <f>IF(T13="OK",Q13*J13/100,"")</f>
        <v>1536.0</v>
      </c>
      <c r="S13" s="13" t="str">
        <f>IF(T13="OK",IF(G13=0,"No demand",IF(N13&lt;=O13,"Reorder","Healthy")),"")</f>
        <v>Reorder</v>
      </c>
      <c r="T13" s="13" t="str">
        <f>IF(A13="","",IF(IFERROR(AND(COUNTIF($A$6:$A$105,A13)=1,B13&lt;&gt;"",C13&lt;&gt;"",ISNUMBER(D13),D13&gt;=0,D13=INT(D13),ISNUMBER(E13),E13&gt;=0,E13=INT(E13),ISNUMBER(F13),F13&gt;=0,F13=INT(F13),ISNUMBER(G13),G13&gt;=0,G13=INT(G13),ISNUMBER(H13),H13&gt;=0,H13=INT(H13),ISNUMBER(I13),I13&gt;=0,I13=INT(I13),ISNUMBER(J13),J13&gt;=0,J13=INT(J13),ISNUMBER(K13),K13&gt;0,K13=INT(K13),ISNUMBER(L13),L13&gt;=0,L13=INT(L13)),FALSE),"OK","Check input"))</f>
        <v>OK</v>
      </c>
      <c r="U13" s="11">
        <f>IF(T13="OK",D13*J13/100,0)</f>
        <v>172.8</v>
      </c>
    </row>
    <row r="14" spans="1:21" ht="23" customHeight="1">
      <c r="A14" s="9" t="s">
        <v>43</v>
      </c>
      <c r="B14" s="9" t="s">
        <v>44</v>
      </c>
      <c r="C14" s="9" t="s">
        <v>45</v>
      </c>
      <c r="D14" s="10">
        <v>52</v>
      </c>
      <c r="E14" s="10">
        <v>5</v>
      </c>
      <c r="F14" s="10">
        <v>24</v>
      </c>
      <c r="G14" s="10">
        <v>33</v>
      </c>
      <c r="H14" s="10">
        <v>10</v>
      </c>
      <c r="I14" s="10">
        <v>7</v>
      </c>
      <c r="J14" s="10">
        <v>1100</v>
      </c>
      <c r="K14" s="10">
        <v>6</v>
      </c>
      <c r="L14" s="10">
        <v>14</v>
      </c>
      <c r="M14" s="11">
        <f>IF(T14="OK",D14-E14,"")</f>
        <v>47</v>
      </c>
      <c r="N14" s="11">
        <f>IF(T14="OK",M14+F14,"")</f>
        <v>71</v>
      </c>
      <c r="O14" s="11">
        <f>IF(T14="OK",ROUNDUP(G14*(H14+I14)/30,0),"")</f>
        <v>19</v>
      </c>
      <c r="P14" s="11">
        <f>IF(T14="OK",ROUNDUP(G14*(H14+I14+L14)/30,0),"")</f>
        <v>35</v>
      </c>
      <c r="Q14" s="11">
        <f>IF(T14="OK",IF(AND(G14&gt;0,N14&lt;=O14),ROUNDUP(MAX(0,P14-N14)/K14,0)*K14,0),"")</f>
        <v>0</v>
      </c>
      <c r="R14" s="12">
        <f>IF(T14="OK",Q14*J14/100,"")</f>
        <v>0.0</v>
      </c>
      <c r="S14" s="13" t="str">
        <f>IF(T14="OK",IF(G14=0,"No demand",IF(N14&lt;=O14,"Reorder","Healthy")),"")</f>
        <v>Healthy</v>
      </c>
      <c r="T14" s="13" t="str">
        <f>IF(A14="","",IF(IFERROR(AND(COUNTIF($A$6:$A$105,A14)=1,B14&lt;&gt;"",C14&lt;&gt;"",ISNUMBER(D14),D14&gt;=0,D14=INT(D14),ISNUMBER(E14),E14&gt;=0,E14=INT(E14),ISNUMBER(F14),F14&gt;=0,F14=INT(F14),ISNUMBER(G14),G14&gt;=0,G14=INT(G14),ISNUMBER(H14),H14&gt;=0,H14=INT(H14),ISNUMBER(I14),I14&gt;=0,I14=INT(I14),ISNUMBER(J14),J14&gt;=0,J14=INT(J14),ISNUMBER(K14),K14&gt;0,K14=INT(K14),ISNUMBER(L14),L14&gt;=0,L14=INT(L14)),FALSE),"OK","Check input"))</f>
        <v>OK</v>
      </c>
      <c r="U14" s="11">
        <f>IF(T14="OK",D14*J14/100,0)</f>
        <v>572.0</v>
      </c>
    </row>
    <row r="15" spans="1:21" ht="23" customHeight="1">
      <c r="A15" s="9" t="s">
        <v>46</v>
      </c>
      <c r="B15" s="9" t="s">
        <v>47</v>
      </c>
      <c r="C15" s="9" t="s">
        <v>45</v>
      </c>
      <c r="D15" s="10">
        <v>17</v>
      </c>
      <c r="E15" s="10">
        <v>2</v>
      </c>
      <c r="F15" s="10">
        <v>0</v>
      </c>
      <c r="G15" s="10">
        <v>78</v>
      </c>
      <c r="H15" s="10">
        <v>14</v>
      </c>
      <c r="I15" s="10">
        <v>7</v>
      </c>
      <c r="J15" s="10">
        <v>730</v>
      </c>
      <c r="K15" s="10">
        <v>6</v>
      </c>
      <c r="L15" s="10">
        <v>14</v>
      </c>
      <c r="M15" s="11">
        <f>IF(T15="OK",D15-E15,"")</f>
        <v>15</v>
      </c>
      <c r="N15" s="11">
        <f>IF(T15="OK",M15+F15,"")</f>
        <v>15</v>
      </c>
      <c r="O15" s="11">
        <f>IF(T15="OK",ROUNDUP(G15*(H15+I15)/30,0),"")</f>
        <v>55</v>
      </c>
      <c r="P15" s="11">
        <f>IF(T15="OK",ROUNDUP(G15*(H15+I15+L15)/30,0),"")</f>
        <v>91</v>
      </c>
      <c r="Q15" s="11">
        <f>IF(T15="OK",IF(AND(G15&gt;0,N15&lt;=O15),ROUNDUP(MAX(0,P15-N15)/K15,0)*K15,0),"")</f>
        <v>78</v>
      </c>
      <c r="R15" s="12">
        <f>IF(T15="OK",Q15*J15/100,"")</f>
        <v>569.4</v>
      </c>
      <c r="S15" s="13" t="str">
        <f>IF(T15="OK",IF(G15=0,"No demand",IF(N15&lt;=O15,"Reorder","Healthy")),"")</f>
        <v>Reorder</v>
      </c>
      <c r="T15" s="13" t="str">
        <f>IF(A15="","",IF(IFERROR(AND(COUNTIF($A$6:$A$105,A15)=1,B15&lt;&gt;"",C15&lt;&gt;"",ISNUMBER(D15),D15&gt;=0,D15=INT(D15),ISNUMBER(E15),E15&gt;=0,E15=INT(E15),ISNUMBER(F15),F15&gt;=0,F15=INT(F15),ISNUMBER(G15),G15&gt;=0,G15=INT(G15),ISNUMBER(H15),H15&gt;=0,H15=INT(H15),ISNUMBER(I15),I15&gt;=0,I15=INT(I15),ISNUMBER(J15),J15&gt;=0,J15=INT(J15),ISNUMBER(K15),K15&gt;0,K15=INT(K15),ISNUMBER(L15),L15&gt;=0,L15=INT(L15)),FALSE),"OK","Check input"))</f>
        <v>OK</v>
      </c>
      <c r="U15" s="11">
        <f>IF(T15="OK",D15*J15/100,0)</f>
        <v>124.1</v>
      </c>
    </row>
    <row r="16" spans="1:21" ht="23" customHeight="1">
      <c r="A16" s="9" t="s">
        <v>48</v>
      </c>
      <c r="B16" s="9" t="s">
        <v>49</v>
      </c>
      <c r="C16" s="9" t="s">
        <v>45</v>
      </c>
      <c r="D16" s="10">
        <v>110</v>
      </c>
      <c r="E16" s="10">
        <v>10</v>
      </c>
      <c r="F16" s="10">
        <v>0</v>
      </c>
      <c r="G16" s="10">
        <v>60</v>
      </c>
      <c r="H16" s="10">
        <v>14</v>
      </c>
      <c r="I16" s="10">
        <v>7</v>
      </c>
      <c r="J16" s="10">
        <v>1780</v>
      </c>
      <c r="K16" s="10">
        <v>6</v>
      </c>
      <c r="L16" s="10">
        <v>14</v>
      </c>
      <c r="M16" s="11">
        <f>IF(T16="OK",D16-E16,"")</f>
        <v>100</v>
      </c>
      <c r="N16" s="11">
        <f>IF(T16="OK",M16+F16,"")</f>
        <v>100</v>
      </c>
      <c r="O16" s="11">
        <f>IF(T16="OK",ROUNDUP(G16*(H16+I16)/30,0),"")</f>
        <v>42</v>
      </c>
      <c r="P16" s="11">
        <f>IF(T16="OK",ROUNDUP(G16*(H16+I16+L16)/30,0),"")</f>
        <v>70</v>
      </c>
      <c r="Q16" s="11">
        <f>IF(T16="OK",IF(AND(G16&gt;0,N16&lt;=O16),ROUNDUP(MAX(0,P16-N16)/K16,0)*K16,0),"")</f>
        <v>0</v>
      </c>
      <c r="R16" s="12">
        <f>IF(T16="OK",Q16*J16/100,"")</f>
        <v>0.0</v>
      </c>
      <c r="S16" s="13" t="str">
        <f>IF(T16="OK",IF(G16=0,"No demand",IF(N16&lt;=O16,"Reorder","Healthy")),"")</f>
        <v>Healthy</v>
      </c>
      <c r="T16" s="13" t="str">
        <f>IF(A16="","",IF(IFERROR(AND(COUNTIF($A$6:$A$105,A16)=1,B16&lt;&gt;"",C16&lt;&gt;"",ISNUMBER(D16),D16&gt;=0,D16=INT(D16),ISNUMBER(E16),E16&gt;=0,E16=INT(E16),ISNUMBER(F16),F16&gt;=0,F16=INT(F16),ISNUMBER(G16),G16&gt;=0,G16=INT(G16),ISNUMBER(H16),H16&gt;=0,H16=INT(H16),ISNUMBER(I16),I16&gt;=0,I16=INT(I16),ISNUMBER(J16),J16&gt;=0,J16=INT(J16),ISNUMBER(K16),K16&gt;0,K16=INT(K16),ISNUMBER(L16),L16&gt;=0,L16=INT(L16)),FALSE),"OK","Check input"))</f>
        <v>OK</v>
      </c>
      <c r="U16" s="11">
        <f>IF(T16="OK",D16*J16/100,0)</f>
        <v>1958.0</v>
      </c>
    </row>
    <row r="17" spans="1:21" ht="23" customHeight="1">
      <c r="A17" s="9" t="s">
        <v>50</v>
      </c>
      <c r="B17" s="9" t="s">
        <v>51</v>
      </c>
      <c r="C17" s="9" t="s">
        <v>45</v>
      </c>
      <c r="D17" s="10">
        <v>200</v>
      </c>
      <c r="E17" s="10">
        <v>0</v>
      </c>
      <c r="F17" s="10">
        <v>0</v>
      </c>
      <c r="G17" s="10">
        <v>59</v>
      </c>
      <c r="H17" s="10">
        <v>7</v>
      </c>
      <c r="I17" s="10">
        <v>7</v>
      </c>
      <c r="J17" s="10">
        <v>320</v>
      </c>
      <c r="K17" s="10">
        <v>12</v>
      </c>
      <c r="L17" s="10">
        <v>14</v>
      </c>
      <c r="M17" s="11">
        <f>IF(T17="OK",D17-E17,"")</f>
        <v>200</v>
      </c>
      <c r="N17" s="11">
        <f>IF(T17="OK",M17+F17,"")</f>
        <v>200</v>
      </c>
      <c r="O17" s="11">
        <f>IF(T17="OK",ROUNDUP(G17*(H17+I17)/30,0),"")</f>
        <v>28</v>
      </c>
      <c r="P17" s="11">
        <f>IF(T17="OK",ROUNDUP(G17*(H17+I17+L17)/30,0),"")</f>
        <v>56</v>
      </c>
      <c r="Q17" s="11">
        <f>IF(T17="OK",IF(AND(G17&gt;0,N17&lt;=O17),ROUNDUP(MAX(0,P17-N17)/K17,0)*K17,0),"")</f>
        <v>0</v>
      </c>
      <c r="R17" s="12">
        <f>IF(T17="OK",Q17*J17/100,"")</f>
        <v>0.0</v>
      </c>
      <c r="S17" s="13" t="str">
        <f>IF(T17="OK",IF(G17=0,"No demand",IF(N17&lt;=O17,"Reorder","Healthy")),"")</f>
        <v>Healthy</v>
      </c>
      <c r="T17" s="13" t="str">
        <f>IF(A17="","",IF(IFERROR(AND(COUNTIF($A$6:$A$105,A17)=1,B17&lt;&gt;"",C17&lt;&gt;"",ISNUMBER(D17),D17&gt;=0,D17=INT(D17),ISNUMBER(E17),E17&gt;=0,E17=INT(E17),ISNUMBER(F17),F17&gt;=0,F17=INT(F17),ISNUMBER(G17),G17&gt;=0,G17=INT(G17),ISNUMBER(H17),H17&gt;=0,H17=INT(H17),ISNUMBER(I17),I17&gt;=0,I17=INT(I17),ISNUMBER(J17),J17&gt;=0,J17=INT(J17),ISNUMBER(K17),K17&gt;0,K17=INT(K17),ISNUMBER(L17),L17&gt;=0,L17=INT(L17)),FALSE),"OK","Check input"))</f>
        <v>OK</v>
      </c>
      <c r="U17" s="11">
        <f>IF(T17="OK",D17*J17/100,0)</f>
        <v>640.0</v>
      </c>
    </row>
    <row r="18" spans="1:21" ht="23" customHeight="1">
      <c r="A18" s="9"/>
      <c r="B18" s="9"/>
      <c r="C18" s="9"/>
      <c r="D18" s="10"/>
      <c r="E18" s="10"/>
      <c r="F18" s="10"/>
      <c r="G18" s="10"/>
      <c r="H18" s="10"/>
      <c r="I18" s="10"/>
      <c r="J18" s="10"/>
      <c r="K18" s="10"/>
      <c r="L18" s="10"/>
      <c r="M18" s="11">
        <f>IF(T18="OK",D18-E18,"")</f>
        <v/>
      </c>
      <c r="N18" s="11">
        <f>IF(T18="OK",M18+F18,"")</f>
        <v/>
      </c>
      <c r="O18" s="11">
        <f>IF(T18="OK",ROUNDUP(G18*(H18+I18)/30,0),"")</f>
        <v/>
      </c>
      <c r="P18" s="11">
        <f>IF(T18="OK",ROUNDUP(G18*(H18+I18+L18)/30,0),"")</f>
        <v/>
      </c>
      <c r="Q18" s="11">
        <f>IF(T18="OK",IF(AND(G18&gt;0,N18&lt;=O18),ROUNDUP(MAX(0,P18-N18)/K18,0)*K18,0),"")</f>
        <v/>
      </c>
      <c r="R18" s="12">
        <f>IF(T18="OK",Q18*J18/100,"")</f>
        <v/>
      </c>
      <c r="S18" s="13">
        <f>IF(T18="OK",IF(G18=0,"No demand",IF(N18&lt;=O18,"Reorder","Healthy")),"")</f>
        <v/>
      </c>
      <c r="T18" s="13">
        <f>IF(A18="","",IF(IFERROR(AND(COUNTIF($A$6:$A$105,A18)=1,B18&lt;&gt;"",C18&lt;&gt;"",ISNUMBER(D18),D18&gt;=0,D18=INT(D18),ISNUMBER(E18),E18&gt;=0,E18=INT(E18),ISNUMBER(F18),F18&gt;=0,F18=INT(F18),ISNUMBER(G18),G18&gt;=0,G18=INT(G18),ISNUMBER(H18),H18&gt;=0,H18=INT(H18),ISNUMBER(I18),I18&gt;=0,I18=INT(I18),ISNUMBER(J18),J18&gt;=0,J18=INT(J18),ISNUMBER(K18),K18&gt;0,K18=INT(K18),ISNUMBER(L18),L18&gt;=0,L18=INT(L18)),FALSE),"OK","Check input"))</f>
        <v/>
      </c>
      <c r="U18" s="11">
        <f>IF(T18="OK",D18*J18/100,0)</f>
        <v>0</v>
      </c>
    </row>
    <row r="19" spans="1:21" ht="23" customHeight="1">
      <c r="A19" s="9"/>
      <c r="B19" s="9"/>
      <c r="C19" s="9"/>
      <c r="D19" s="10"/>
      <c r="E19" s="10"/>
      <c r="F19" s="10"/>
      <c r="G19" s="10"/>
      <c r="H19" s="10"/>
      <c r="I19" s="10"/>
      <c r="J19" s="10"/>
      <c r="K19" s="10"/>
      <c r="L19" s="10"/>
      <c r="M19" s="11">
        <f>IF(T19="OK",D19-E19,"")</f>
        <v/>
      </c>
      <c r="N19" s="11">
        <f>IF(T19="OK",M19+F19,"")</f>
        <v/>
      </c>
      <c r="O19" s="11">
        <f>IF(T19="OK",ROUNDUP(G19*(H19+I19)/30,0),"")</f>
        <v/>
      </c>
      <c r="P19" s="11">
        <f>IF(T19="OK",ROUNDUP(G19*(H19+I19+L19)/30,0),"")</f>
        <v/>
      </c>
      <c r="Q19" s="11">
        <f>IF(T19="OK",IF(AND(G19&gt;0,N19&lt;=O19),ROUNDUP(MAX(0,P19-N19)/K19,0)*K19,0),"")</f>
        <v/>
      </c>
      <c r="R19" s="12">
        <f>IF(T19="OK",Q19*J19/100,"")</f>
        <v/>
      </c>
      <c r="S19" s="13">
        <f>IF(T19="OK",IF(G19=0,"No demand",IF(N19&lt;=O19,"Reorder","Healthy")),"")</f>
        <v/>
      </c>
      <c r="T19" s="13">
        <f>IF(A19="","",IF(IFERROR(AND(COUNTIF($A$6:$A$105,A19)=1,B19&lt;&gt;"",C19&lt;&gt;"",ISNUMBER(D19),D19&gt;=0,D19=INT(D19),ISNUMBER(E19),E19&gt;=0,E19=INT(E19),ISNUMBER(F19),F19&gt;=0,F19=INT(F19),ISNUMBER(G19),G19&gt;=0,G19=INT(G19),ISNUMBER(H19),H19&gt;=0,H19=INT(H19),ISNUMBER(I19),I19&gt;=0,I19=INT(I19),ISNUMBER(J19),J19&gt;=0,J19=INT(J19),ISNUMBER(K19),K19&gt;0,K19=INT(K19),ISNUMBER(L19),L19&gt;=0,L19=INT(L19)),FALSE),"OK","Check input"))</f>
        <v/>
      </c>
      <c r="U19" s="11">
        <f>IF(T19="OK",D19*J19/100,0)</f>
        <v>0</v>
      </c>
    </row>
    <row r="20" spans="1:21" ht="23" customHeight="1">
      <c r="A20" s="9"/>
      <c r="B20" s="9"/>
      <c r="C20" s="9"/>
      <c r="D20" s="10"/>
      <c r="E20" s="10"/>
      <c r="F20" s="10"/>
      <c r="G20" s="10"/>
      <c r="H20" s="10"/>
      <c r="I20" s="10"/>
      <c r="J20" s="10"/>
      <c r="K20" s="10"/>
      <c r="L20" s="10"/>
      <c r="M20" s="11">
        <f>IF(T20="OK",D20-E20,"")</f>
        <v/>
      </c>
      <c r="N20" s="11">
        <f>IF(T20="OK",M20+F20,"")</f>
        <v/>
      </c>
      <c r="O20" s="11">
        <f>IF(T20="OK",ROUNDUP(G20*(H20+I20)/30,0),"")</f>
        <v/>
      </c>
      <c r="P20" s="11">
        <f>IF(T20="OK",ROUNDUP(G20*(H20+I20+L20)/30,0),"")</f>
        <v/>
      </c>
      <c r="Q20" s="11">
        <f>IF(T20="OK",IF(AND(G20&gt;0,N20&lt;=O20),ROUNDUP(MAX(0,P20-N20)/K20,0)*K20,0),"")</f>
        <v/>
      </c>
      <c r="R20" s="12">
        <f>IF(T20="OK",Q20*J20/100,"")</f>
        <v/>
      </c>
      <c r="S20" s="13">
        <f>IF(T20="OK",IF(G20=0,"No demand",IF(N20&lt;=O20,"Reorder","Healthy")),"")</f>
        <v/>
      </c>
      <c r="T20" s="13">
        <f>IF(A20="","",IF(IFERROR(AND(COUNTIF($A$6:$A$105,A20)=1,B20&lt;&gt;"",C20&lt;&gt;"",ISNUMBER(D20),D20&gt;=0,D20=INT(D20),ISNUMBER(E20),E20&gt;=0,E20=INT(E20),ISNUMBER(F20),F20&gt;=0,F20=INT(F20),ISNUMBER(G20),G20&gt;=0,G20=INT(G20),ISNUMBER(H20),H20&gt;=0,H20=INT(H20),ISNUMBER(I20),I20&gt;=0,I20=INT(I20),ISNUMBER(J20),J20&gt;=0,J20=INT(J20),ISNUMBER(K20),K20&gt;0,K20=INT(K20),ISNUMBER(L20),L20&gt;=0,L20=INT(L20)),FALSE),"OK","Check input"))</f>
        <v/>
      </c>
      <c r="U20" s="11">
        <f>IF(T20="OK",D20*J20/100,0)</f>
        <v>0</v>
      </c>
    </row>
    <row r="21" spans="1:21" ht="23" customHeight="1">
      <c r="A21" s="9"/>
      <c r="B21" s="9"/>
      <c r="C21" s="9"/>
      <c r="D21" s="10"/>
      <c r="E21" s="10"/>
      <c r="F21" s="10"/>
      <c r="G21" s="10"/>
      <c r="H21" s="10"/>
      <c r="I21" s="10"/>
      <c r="J21" s="10"/>
      <c r="K21" s="10"/>
      <c r="L21" s="10"/>
      <c r="M21" s="11">
        <f>IF(T21="OK",D21-E21,"")</f>
        <v/>
      </c>
      <c r="N21" s="11">
        <f>IF(T21="OK",M21+F21,"")</f>
        <v/>
      </c>
      <c r="O21" s="11">
        <f>IF(T21="OK",ROUNDUP(G21*(H21+I21)/30,0),"")</f>
        <v/>
      </c>
      <c r="P21" s="11">
        <f>IF(T21="OK",ROUNDUP(G21*(H21+I21+L21)/30,0),"")</f>
        <v/>
      </c>
      <c r="Q21" s="11">
        <f>IF(T21="OK",IF(AND(G21&gt;0,N21&lt;=O21),ROUNDUP(MAX(0,P21-N21)/K21,0)*K21,0),"")</f>
        <v/>
      </c>
      <c r="R21" s="12">
        <f>IF(T21="OK",Q21*J21/100,"")</f>
        <v/>
      </c>
      <c r="S21" s="13">
        <f>IF(T21="OK",IF(G21=0,"No demand",IF(N21&lt;=O21,"Reorder","Healthy")),"")</f>
        <v/>
      </c>
      <c r="T21" s="13">
        <f>IF(A21="","",IF(IFERROR(AND(COUNTIF($A$6:$A$105,A21)=1,B21&lt;&gt;"",C21&lt;&gt;"",ISNUMBER(D21),D21&gt;=0,D21=INT(D21),ISNUMBER(E21),E21&gt;=0,E21=INT(E21),ISNUMBER(F21),F21&gt;=0,F21=INT(F21),ISNUMBER(G21),G21&gt;=0,G21=INT(G21),ISNUMBER(H21),H21&gt;=0,H21=INT(H21),ISNUMBER(I21),I21&gt;=0,I21=INT(I21),ISNUMBER(J21),J21&gt;=0,J21=INT(J21),ISNUMBER(K21),K21&gt;0,K21=INT(K21),ISNUMBER(L21),L21&gt;=0,L21=INT(L21)),FALSE),"OK","Check input"))</f>
        <v/>
      </c>
      <c r="U21" s="11">
        <f>IF(T21="OK",D21*J21/100,0)</f>
        <v>0</v>
      </c>
    </row>
    <row r="22" spans="1:21" ht="23" customHeight="1">
      <c r="A22" s="9"/>
      <c r="B22" s="9"/>
      <c r="C22" s="9"/>
      <c r="D22" s="10"/>
      <c r="E22" s="10"/>
      <c r="F22" s="10"/>
      <c r="G22" s="10"/>
      <c r="H22" s="10"/>
      <c r="I22" s="10"/>
      <c r="J22" s="10"/>
      <c r="K22" s="10"/>
      <c r="L22" s="10"/>
      <c r="M22" s="11">
        <f>IF(T22="OK",D22-E22,"")</f>
        <v/>
      </c>
      <c r="N22" s="11">
        <f>IF(T22="OK",M22+F22,"")</f>
        <v/>
      </c>
      <c r="O22" s="11">
        <f>IF(T22="OK",ROUNDUP(G22*(H22+I22)/30,0),"")</f>
        <v/>
      </c>
      <c r="P22" s="11">
        <f>IF(T22="OK",ROUNDUP(G22*(H22+I22+L22)/30,0),"")</f>
        <v/>
      </c>
      <c r="Q22" s="11">
        <f>IF(T22="OK",IF(AND(G22&gt;0,N22&lt;=O22),ROUNDUP(MAX(0,P22-N22)/K22,0)*K22,0),"")</f>
        <v/>
      </c>
      <c r="R22" s="12">
        <f>IF(T22="OK",Q22*J22/100,"")</f>
        <v/>
      </c>
      <c r="S22" s="13">
        <f>IF(T22="OK",IF(G22=0,"No demand",IF(N22&lt;=O22,"Reorder","Healthy")),"")</f>
        <v/>
      </c>
      <c r="T22" s="13">
        <f>IF(A22="","",IF(IFERROR(AND(COUNTIF($A$6:$A$105,A22)=1,B22&lt;&gt;"",C22&lt;&gt;"",ISNUMBER(D22),D22&gt;=0,D22=INT(D22),ISNUMBER(E22),E22&gt;=0,E22=INT(E22),ISNUMBER(F22),F22&gt;=0,F22=INT(F22),ISNUMBER(G22),G22&gt;=0,G22=INT(G22),ISNUMBER(H22),H22&gt;=0,H22=INT(H22),ISNUMBER(I22),I22&gt;=0,I22=INT(I22),ISNUMBER(J22),J22&gt;=0,J22=INT(J22),ISNUMBER(K22),K22&gt;0,K22=INT(K22),ISNUMBER(L22),L22&gt;=0,L22=INT(L22)),FALSE),"OK","Check input"))</f>
        <v/>
      </c>
      <c r="U22" s="11">
        <f>IF(T22="OK",D22*J22/100,0)</f>
        <v>0</v>
      </c>
    </row>
    <row r="23" spans="1:21" ht="23" customHeight="1">
      <c r="A23" s="9"/>
      <c r="B23" s="9"/>
      <c r="C23" s="9"/>
      <c r="D23" s="10"/>
      <c r="E23" s="10"/>
      <c r="F23" s="10"/>
      <c r="G23" s="10"/>
      <c r="H23" s="10"/>
      <c r="I23" s="10"/>
      <c r="J23" s="10"/>
      <c r="K23" s="10"/>
      <c r="L23" s="10"/>
      <c r="M23" s="11">
        <f>IF(T23="OK",D23-E23,"")</f>
        <v/>
      </c>
      <c r="N23" s="11">
        <f>IF(T23="OK",M23+F23,"")</f>
        <v/>
      </c>
      <c r="O23" s="11">
        <f>IF(T23="OK",ROUNDUP(G23*(H23+I23)/30,0),"")</f>
        <v/>
      </c>
      <c r="P23" s="11">
        <f>IF(T23="OK",ROUNDUP(G23*(H23+I23+L23)/30,0),"")</f>
        <v/>
      </c>
      <c r="Q23" s="11">
        <f>IF(T23="OK",IF(AND(G23&gt;0,N23&lt;=O23),ROUNDUP(MAX(0,P23-N23)/K23,0)*K23,0),"")</f>
        <v/>
      </c>
      <c r="R23" s="12">
        <f>IF(T23="OK",Q23*J23/100,"")</f>
        <v/>
      </c>
      <c r="S23" s="13">
        <f>IF(T23="OK",IF(G23=0,"No demand",IF(N23&lt;=O23,"Reorder","Healthy")),"")</f>
        <v/>
      </c>
      <c r="T23" s="13">
        <f>IF(A23="","",IF(IFERROR(AND(COUNTIF($A$6:$A$105,A23)=1,B23&lt;&gt;"",C23&lt;&gt;"",ISNUMBER(D23),D23&gt;=0,D23=INT(D23),ISNUMBER(E23),E23&gt;=0,E23=INT(E23),ISNUMBER(F23),F23&gt;=0,F23=INT(F23),ISNUMBER(G23),G23&gt;=0,G23=INT(G23),ISNUMBER(H23),H23&gt;=0,H23=INT(H23),ISNUMBER(I23),I23&gt;=0,I23=INT(I23),ISNUMBER(J23),J23&gt;=0,J23=INT(J23),ISNUMBER(K23),K23&gt;0,K23=INT(K23),ISNUMBER(L23),L23&gt;=0,L23=INT(L23)),FALSE),"OK","Check input"))</f>
        <v/>
      </c>
      <c r="U23" s="11">
        <f>IF(T23="OK",D23*J23/100,0)</f>
        <v>0</v>
      </c>
    </row>
    <row r="24" spans="1:21" ht="23" customHeight="1">
      <c r="A24" s="9"/>
      <c r="B24" s="9"/>
      <c r="C24" s="9"/>
      <c r="D24" s="10"/>
      <c r="E24" s="10"/>
      <c r="F24" s="10"/>
      <c r="G24" s="10"/>
      <c r="H24" s="10"/>
      <c r="I24" s="10"/>
      <c r="J24" s="10"/>
      <c r="K24" s="10"/>
      <c r="L24" s="10"/>
      <c r="M24" s="11">
        <f>IF(T24="OK",D24-E24,"")</f>
        <v/>
      </c>
      <c r="N24" s="11">
        <f>IF(T24="OK",M24+F24,"")</f>
        <v/>
      </c>
      <c r="O24" s="11">
        <f>IF(T24="OK",ROUNDUP(G24*(H24+I24)/30,0),"")</f>
        <v/>
      </c>
      <c r="P24" s="11">
        <f>IF(T24="OK",ROUNDUP(G24*(H24+I24+L24)/30,0),"")</f>
        <v/>
      </c>
      <c r="Q24" s="11">
        <f>IF(T24="OK",IF(AND(G24&gt;0,N24&lt;=O24),ROUNDUP(MAX(0,P24-N24)/K24,0)*K24,0),"")</f>
        <v/>
      </c>
      <c r="R24" s="12">
        <f>IF(T24="OK",Q24*J24/100,"")</f>
        <v/>
      </c>
      <c r="S24" s="13">
        <f>IF(T24="OK",IF(G24=0,"No demand",IF(N24&lt;=O24,"Reorder","Healthy")),"")</f>
        <v/>
      </c>
      <c r="T24" s="13">
        <f>IF(A24="","",IF(IFERROR(AND(COUNTIF($A$6:$A$105,A24)=1,B24&lt;&gt;"",C24&lt;&gt;"",ISNUMBER(D24),D24&gt;=0,D24=INT(D24),ISNUMBER(E24),E24&gt;=0,E24=INT(E24),ISNUMBER(F24),F24&gt;=0,F24=INT(F24),ISNUMBER(G24),G24&gt;=0,G24=INT(G24),ISNUMBER(H24),H24&gt;=0,H24=INT(H24),ISNUMBER(I24),I24&gt;=0,I24=INT(I24),ISNUMBER(J24),J24&gt;=0,J24=INT(J24),ISNUMBER(K24),K24&gt;0,K24=INT(K24),ISNUMBER(L24),L24&gt;=0,L24=INT(L24)),FALSE),"OK","Check input"))</f>
        <v/>
      </c>
      <c r="U24" s="11">
        <f>IF(T24="OK",D24*J24/100,0)</f>
        <v>0</v>
      </c>
    </row>
    <row r="25" spans="1:21" ht="23" customHeight="1">
      <c r="A25" s="9"/>
      <c r="B25" s="9"/>
      <c r="C25" s="9"/>
      <c r="D25" s="10"/>
      <c r="E25" s="10"/>
      <c r="F25" s="10"/>
      <c r="G25" s="10"/>
      <c r="H25" s="10"/>
      <c r="I25" s="10"/>
      <c r="J25" s="10"/>
      <c r="K25" s="10"/>
      <c r="L25" s="10"/>
      <c r="M25" s="11">
        <f>IF(T25="OK",D25-E25,"")</f>
        <v/>
      </c>
      <c r="N25" s="11">
        <f>IF(T25="OK",M25+F25,"")</f>
        <v/>
      </c>
      <c r="O25" s="11">
        <f>IF(T25="OK",ROUNDUP(G25*(H25+I25)/30,0),"")</f>
        <v/>
      </c>
      <c r="P25" s="11">
        <f>IF(T25="OK",ROUNDUP(G25*(H25+I25+L25)/30,0),"")</f>
        <v/>
      </c>
      <c r="Q25" s="11">
        <f>IF(T25="OK",IF(AND(G25&gt;0,N25&lt;=O25),ROUNDUP(MAX(0,P25-N25)/K25,0)*K25,0),"")</f>
        <v/>
      </c>
      <c r="R25" s="12">
        <f>IF(T25="OK",Q25*J25/100,"")</f>
        <v/>
      </c>
      <c r="S25" s="13">
        <f>IF(T25="OK",IF(G25=0,"No demand",IF(N25&lt;=O25,"Reorder","Healthy")),"")</f>
        <v/>
      </c>
      <c r="T25" s="13">
        <f>IF(A25="","",IF(IFERROR(AND(COUNTIF($A$6:$A$105,A25)=1,B25&lt;&gt;"",C25&lt;&gt;"",ISNUMBER(D25),D25&gt;=0,D25=INT(D25),ISNUMBER(E25),E25&gt;=0,E25=INT(E25),ISNUMBER(F25),F25&gt;=0,F25=INT(F25),ISNUMBER(G25),G25&gt;=0,G25=INT(G25),ISNUMBER(H25),H25&gt;=0,H25=INT(H25),ISNUMBER(I25),I25&gt;=0,I25=INT(I25),ISNUMBER(J25),J25&gt;=0,J25=INT(J25),ISNUMBER(K25),K25&gt;0,K25=INT(K25),ISNUMBER(L25),L25&gt;=0,L25=INT(L25)),FALSE),"OK","Check input"))</f>
        <v/>
      </c>
      <c r="U25" s="11">
        <f>IF(T25="OK",D25*J25/100,0)</f>
        <v>0</v>
      </c>
    </row>
    <row r="26" spans="1:21" ht="23" customHeight="1">
      <c r="A26" s="9"/>
      <c r="B26" s="9"/>
      <c r="C26" s="9"/>
      <c r="D26" s="10"/>
      <c r="E26" s="10"/>
      <c r="F26" s="10"/>
      <c r="G26" s="10"/>
      <c r="H26" s="10"/>
      <c r="I26" s="10"/>
      <c r="J26" s="10"/>
      <c r="K26" s="10"/>
      <c r="L26" s="10"/>
      <c r="M26" s="11">
        <f>IF(T26="OK",D26-E26,"")</f>
        <v/>
      </c>
      <c r="N26" s="11">
        <f>IF(T26="OK",M26+F26,"")</f>
        <v/>
      </c>
      <c r="O26" s="11">
        <f>IF(T26="OK",ROUNDUP(G26*(H26+I26)/30,0),"")</f>
        <v/>
      </c>
      <c r="P26" s="11">
        <f>IF(T26="OK",ROUNDUP(G26*(H26+I26+L26)/30,0),"")</f>
        <v/>
      </c>
      <c r="Q26" s="11">
        <f>IF(T26="OK",IF(AND(G26&gt;0,N26&lt;=O26),ROUNDUP(MAX(0,P26-N26)/K26,0)*K26,0),"")</f>
        <v/>
      </c>
      <c r="R26" s="12">
        <f>IF(T26="OK",Q26*J26/100,"")</f>
        <v/>
      </c>
      <c r="S26" s="13">
        <f>IF(T26="OK",IF(G26=0,"No demand",IF(N26&lt;=O26,"Reorder","Healthy")),"")</f>
        <v/>
      </c>
      <c r="T26" s="13">
        <f>IF(A26="","",IF(IFERROR(AND(COUNTIF($A$6:$A$105,A26)=1,B26&lt;&gt;"",C26&lt;&gt;"",ISNUMBER(D26),D26&gt;=0,D26=INT(D26),ISNUMBER(E26),E26&gt;=0,E26=INT(E26),ISNUMBER(F26),F26&gt;=0,F26=INT(F26),ISNUMBER(G26),G26&gt;=0,G26=INT(G26),ISNUMBER(H26),H26&gt;=0,H26=INT(H26),ISNUMBER(I26),I26&gt;=0,I26=INT(I26),ISNUMBER(J26),J26&gt;=0,J26=INT(J26),ISNUMBER(K26),K26&gt;0,K26=INT(K26),ISNUMBER(L26),L26&gt;=0,L26=INT(L26)),FALSE),"OK","Check input"))</f>
        <v/>
      </c>
      <c r="U26" s="11">
        <f>IF(T26="OK",D26*J26/100,0)</f>
        <v>0</v>
      </c>
    </row>
    <row r="27" spans="1:21" ht="23" customHeight="1">
      <c r="A27" s="9"/>
      <c r="B27" s="9"/>
      <c r="C27" s="9"/>
      <c r="D27" s="10"/>
      <c r="E27" s="10"/>
      <c r="F27" s="10"/>
      <c r="G27" s="10"/>
      <c r="H27" s="10"/>
      <c r="I27" s="10"/>
      <c r="J27" s="10"/>
      <c r="K27" s="10"/>
      <c r="L27" s="10"/>
      <c r="M27" s="11">
        <f>IF(T27="OK",D27-E27,"")</f>
        <v/>
      </c>
      <c r="N27" s="11">
        <f>IF(T27="OK",M27+F27,"")</f>
        <v/>
      </c>
      <c r="O27" s="11">
        <f>IF(T27="OK",ROUNDUP(G27*(H27+I27)/30,0),"")</f>
        <v/>
      </c>
      <c r="P27" s="11">
        <f>IF(T27="OK",ROUNDUP(G27*(H27+I27+L27)/30,0),"")</f>
        <v/>
      </c>
      <c r="Q27" s="11">
        <f>IF(T27="OK",IF(AND(G27&gt;0,N27&lt;=O27),ROUNDUP(MAX(0,P27-N27)/K27,0)*K27,0),"")</f>
        <v/>
      </c>
      <c r="R27" s="12">
        <f>IF(T27="OK",Q27*J27/100,"")</f>
        <v/>
      </c>
      <c r="S27" s="13">
        <f>IF(T27="OK",IF(G27=0,"No demand",IF(N27&lt;=O27,"Reorder","Healthy")),"")</f>
        <v/>
      </c>
      <c r="T27" s="13">
        <f>IF(A27="","",IF(IFERROR(AND(COUNTIF($A$6:$A$105,A27)=1,B27&lt;&gt;"",C27&lt;&gt;"",ISNUMBER(D27),D27&gt;=0,D27=INT(D27),ISNUMBER(E27),E27&gt;=0,E27=INT(E27),ISNUMBER(F27),F27&gt;=0,F27=INT(F27),ISNUMBER(G27),G27&gt;=0,G27=INT(G27),ISNUMBER(H27),H27&gt;=0,H27=INT(H27),ISNUMBER(I27),I27&gt;=0,I27=INT(I27),ISNUMBER(J27),J27&gt;=0,J27=INT(J27),ISNUMBER(K27),K27&gt;0,K27=INT(K27),ISNUMBER(L27),L27&gt;=0,L27=INT(L27)),FALSE),"OK","Check input"))</f>
        <v/>
      </c>
      <c r="U27" s="11">
        <f>IF(T27="OK",D27*J27/100,0)</f>
        <v>0</v>
      </c>
    </row>
    <row r="28" spans="1:21" ht="23" customHeight="1">
      <c r="A28" s="9"/>
      <c r="B28" s="9"/>
      <c r="C28" s="9"/>
      <c r="D28" s="10"/>
      <c r="E28" s="10"/>
      <c r="F28" s="10"/>
      <c r="G28" s="10"/>
      <c r="H28" s="10"/>
      <c r="I28" s="10"/>
      <c r="J28" s="10"/>
      <c r="K28" s="10"/>
      <c r="L28" s="10"/>
      <c r="M28" s="11">
        <f>IF(T28="OK",D28-E28,"")</f>
        <v/>
      </c>
      <c r="N28" s="11">
        <f>IF(T28="OK",M28+F28,"")</f>
        <v/>
      </c>
      <c r="O28" s="11">
        <f>IF(T28="OK",ROUNDUP(G28*(H28+I28)/30,0),"")</f>
        <v/>
      </c>
      <c r="P28" s="11">
        <f>IF(T28="OK",ROUNDUP(G28*(H28+I28+L28)/30,0),"")</f>
        <v/>
      </c>
      <c r="Q28" s="11">
        <f>IF(T28="OK",IF(AND(G28&gt;0,N28&lt;=O28),ROUNDUP(MAX(0,P28-N28)/K28,0)*K28,0),"")</f>
        <v/>
      </c>
      <c r="R28" s="12">
        <f>IF(T28="OK",Q28*J28/100,"")</f>
        <v/>
      </c>
      <c r="S28" s="13">
        <f>IF(T28="OK",IF(G28=0,"No demand",IF(N28&lt;=O28,"Reorder","Healthy")),"")</f>
        <v/>
      </c>
      <c r="T28" s="13">
        <f>IF(A28="","",IF(IFERROR(AND(COUNTIF($A$6:$A$105,A28)=1,B28&lt;&gt;"",C28&lt;&gt;"",ISNUMBER(D28),D28&gt;=0,D28=INT(D28),ISNUMBER(E28),E28&gt;=0,E28=INT(E28),ISNUMBER(F28),F28&gt;=0,F28=INT(F28),ISNUMBER(G28),G28&gt;=0,G28=INT(G28),ISNUMBER(H28),H28&gt;=0,H28=INT(H28),ISNUMBER(I28),I28&gt;=0,I28=INT(I28),ISNUMBER(J28),J28&gt;=0,J28=INT(J28),ISNUMBER(K28),K28&gt;0,K28=INT(K28),ISNUMBER(L28),L28&gt;=0,L28=INT(L28)),FALSE),"OK","Check input"))</f>
        <v/>
      </c>
      <c r="U28" s="11">
        <f>IF(T28="OK",D28*J28/100,0)</f>
        <v>0</v>
      </c>
    </row>
    <row r="29" spans="1:21" ht="23" customHeight="1">
      <c r="A29" s="9"/>
      <c r="B29" s="9"/>
      <c r="C29" s="9"/>
      <c r="D29" s="10"/>
      <c r="E29" s="10"/>
      <c r="F29" s="10"/>
      <c r="G29" s="10"/>
      <c r="H29" s="10"/>
      <c r="I29" s="10"/>
      <c r="J29" s="10"/>
      <c r="K29" s="10"/>
      <c r="L29" s="10"/>
      <c r="M29" s="11">
        <f>IF(T29="OK",D29-E29,"")</f>
        <v/>
      </c>
      <c r="N29" s="11">
        <f>IF(T29="OK",M29+F29,"")</f>
        <v/>
      </c>
      <c r="O29" s="11">
        <f>IF(T29="OK",ROUNDUP(G29*(H29+I29)/30,0),"")</f>
        <v/>
      </c>
      <c r="P29" s="11">
        <f>IF(T29="OK",ROUNDUP(G29*(H29+I29+L29)/30,0),"")</f>
        <v/>
      </c>
      <c r="Q29" s="11">
        <f>IF(T29="OK",IF(AND(G29&gt;0,N29&lt;=O29),ROUNDUP(MAX(0,P29-N29)/K29,0)*K29,0),"")</f>
        <v/>
      </c>
      <c r="R29" s="12">
        <f>IF(T29="OK",Q29*J29/100,"")</f>
        <v/>
      </c>
      <c r="S29" s="13">
        <f>IF(T29="OK",IF(G29=0,"No demand",IF(N29&lt;=O29,"Reorder","Healthy")),"")</f>
        <v/>
      </c>
      <c r="T29" s="13">
        <f>IF(A29="","",IF(IFERROR(AND(COUNTIF($A$6:$A$105,A29)=1,B29&lt;&gt;"",C29&lt;&gt;"",ISNUMBER(D29),D29&gt;=0,D29=INT(D29),ISNUMBER(E29),E29&gt;=0,E29=INT(E29),ISNUMBER(F29),F29&gt;=0,F29=INT(F29),ISNUMBER(G29),G29&gt;=0,G29=INT(G29),ISNUMBER(H29),H29&gt;=0,H29=INT(H29),ISNUMBER(I29),I29&gt;=0,I29=INT(I29),ISNUMBER(J29),J29&gt;=0,J29=INT(J29),ISNUMBER(K29),K29&gt;0,K29=INT(K29),ISNUMBER(L29),L29&gt;=0,L29=INT(L29)),FALSE),"OK","Check input"))</f>
        <v/>
      </c>
      <c r="U29" s="11">
        <f>IF(T29="OK",D29*J29/100,0)</f>
        <v>0</v>
      </c>
    </row>
    <row r="30" spans="1:21" ht="23" customHeight="1">
      <c r="A30" s="9"/>
      <c r="B30" s="9"/>
      <c r="C30" s="9"/>
      <c r="D30" s="10"/>
      <c r="E30" s="10"/>
      <c r="F30" s="10"/>
      <c r="G30" s="10"/>
      <c r="H30" s="10"/>
      <c r="I30" s="10"/>
      <c r="J30" s="10"/>
      <c r="K30" s="10"/>
      <c r="L30" s="10"/>
      <c r="M30" s="11">
        <f>IF(T30="OK",D30-E30,"")</f>
        <v/>
      </c>
      <c r="N30" s="11">
        <f>IF(T30="OK",M30+F30,"")</f>
        <v/>
      </c>
      <c r="O30" s="11">
        <f>IF(T30="OK",ROUNDUP(G30*(H30+I30)/30,0),"")</f>
        <v/>
      </c>
      <c r="P30" s="11">
        <f>IF(T30="OK",ROUNDUP(G30*(H30+I30+L30)/30,0),"")</f>
        <v/>
      </c>
      <c r="Q30" s="11">
        <f>IF(T30="OK",IF(AND(G30&gt;0,N30&lt;=O30),ROUNDUP(MAX(0,P30-N30)/K30,0)*K30,0),"")</f>
        <v/>
      </c>
      <c r="R30" s="12">
        <f>IF(T30="OK",Q30*J30/100,"")</f>
        <v/>
      </c>
      <c r="S30" s="13">
        <f>IF(T30="OK",IF(G30=0,"No demand",IF(N30&lt;=O30,"Reorder","Healthy")),"")</f>
        <v/>
      </c>
      <c r="T30" s="13">
        <f>IF(A30="","",IF(IFERROR(AND(COUNTIF($A$6:$A$105,A30)=1,B30&lt;&gt;"",C30&lt;&gt;"",ISNUMBER(D30),D30&gt;=0,D30=INT(D30),ISNUMBER(E30),E30&gt;=0,E30=INT(E30),ISNUMBER(F30),F30&gt;=0,F30=INT(F30),ISNUMBER(G30),G30&gt;=0,G30=INT(G30),ISNUMBER(H30),H30&gt;=0,H30=INT(H30),ISNUMBER(I30),I30&gt;=0,I30=INT(I30),ISNUMBER(J30),J30&gt;=0,J30=INT(J30),ISNUMBER(K30),K30&gt;0,K30=INT(K30),ISNUMBER(L30),L30&gt;=0,L30=INT(L30)),FALSE),"OK","Check input"))</f>
        <v/>
      </c>
      <c r="U30" s="11">
        <f>IF(T30="OK",D30*J30/100,0)</f>
        <v>0</v>
      </c>
    </row>
    <row r="31" spans="1:21" ht="23" customHeight="1">
      <c r="A31" s="9"/>
      <c r="B31" s="9"/>
      <c r="C31" s="9"/>
      <c r="D31" s="10"/>
      <c r="E31" s="10"/>
      <c r="F31" s="10"/>
      <c r="G31" s="10"/>
      <c r="H31" s="10"/>
      <c r="I31" s="10"/>
      <c r="J31" s="10"/>
      <c r="K31" s="10"/>
      <c r="L31" s="10"/>
      <c r="M31" s="11">
        <f>IF(T31="OK",D31-E31,"")</f>
        <v/>
      </c>
      <c r="N31" s="11">
        <f>IF(T31="OK",M31+F31,"")</f>
        <v/>
      </c>
      <c r="O31" s="11">
        <f>IF(T31="OK",ROUNDUP(G31*(H31+I31)/30,0),"")</f>
        <v/>
      </c>
      <c r="P31" s="11">
        <f>IF(T31="OK",ROUNDUP(G31*(H31+I31+L31)/30,0),"")</f>
        <v/>
      </c>
      <c r="Q31" s="11">
        <f>IF(T31="OK",IF(AND(G31&gt;0,N31&lt;=O31),ROUNDUP(MAX(0,P31-N31)/K31,0)*K31,0),"")</f>
        <v/>
      </c>
      <c r="R31" s="12">
        <f>IF(T31="OK",Q31*J31/100,"")</f>
        <v/>
      </c>
      <c r="S31" s="13">
        <f>IF(T31="OK",IF(G31=0,"No demand",IF(N31&lt;=O31,"Reorder","Healthy")),"")</f>
        <v/>
      </c>
      <c r="T31" s="13">
        <f>IF(A31="","",IF(IFERROR(AND(COUNTIF($A$6:$A$105,A31)=1,B31&lt;&gt;"",C31&lt;&gt;"",ISNUMBER(D31),D31&gt;=0,D31=INT(D31),ISNUMBER(E31),E31&gt;=0,E31=INT(E31),ISNUMBER(F31),F31&gt;=0,F31=INT(F31),ISNUMBER(G31),G31&gt;=0,G31=INT(G31),ISNUMBER(H31),H31&gt;=0,H31=INT(H31),ISNUMBER(I31),I31&gt;=0,I31=INT(I31),ISNUMBER(J31),J31&gt;=0,J31=INT(J31),ISNUMBER(K31),K31&gt;0,K31=INT(K31),ISNUMBER(L31),L31&gt;=0,L31=INT(L31)),FALSE),"OK","Check input"))</f>
        <v/>
      </c>
      <c r="U31" s="11">
        <f>IF(T31="OK",D31*J31/100,0)</f>
        <v>0</v>
      </c>
    </row>
    <row r="32" spans="1:21" ht="23" customHeight="1">
      <c r="A32" s="9"/>
      <c r="B32" s="9"/>
      <c r="C32" s="9"/>
      <c r="D32" s="10"/>
      <c r="E32" s="10"/>
      <c r="F32" s="10"/>
      <c r="G32" s="10"/>
      <c r="H32" s="10"/>
      <c r="I32" s="10"/>
      <c r="J32" s="10"/>
      <c r="K32" s="10"/>
      <c r="L32" s="10"/>
      <c r="M32" s="11">
        <f>IF(T32="OK",D32-E32,"")</f>
        <v/>
      </c>
      <c r="N32" s="11">
        <f>IF(T32="OK",M32+F32,"")</f>
        <v/>
      </c>
      <c r="O32" s="11">
        <f>IF(T32="OK",ROUNDUP(G32*(H32+I32)/30,0),"")</f>
        <v/>
      </c>
      <c r="P32" s="11">
        <f>IF(T32="OK",ROUNDUP(G32*(H32+I32+L32)/30,0),"")</f>
        <v/>
      </c>
      <c r="Q32" s="11">
        <f>IF(T32="OK",IF(AND(G32&gt;0,N32&lt;=O32),ROUNDUP(MAX(0,P32-N32)/K32,0)*K32,0),"")</f>
        <v/>
      </c>
      <c r="R32" s="12">
        <f>IF(T32="OK",Q32*J32/100,"")</f>
        <v/>
      </c>
      <c r="S32" s="13">
        <f>IF(T32="OK",IF(G32=0,"No demand",IF(N32&lt;=O32,"Reorder","Healthy")),"")</f>
        <v/>
      </c>
      <c r="T32" s="13">
        <f>IF(A32="","",IF(IFERROR(AND(COUNTIF($A$6:$A$105,A32)=1,B32&lt;&gt;"",C32&lt;&gt;"",ISNUMBER(D32),D32&gt;=0,D32=INT(D32),ISNUMBER(E32),E32&gt;=0,E32=INT(E32),ISNUMBER(F32),F32&gt;=0,F32=INT(F32),ISNUMBER(G32),G32&gt;=0,G32=INT(G32),ISNUMBER(H32),H32&gt;=0,H32=INT(H32),ISNUMBER(I32),I32&gt;=0,I32=INT(I32),ISNUMBER(J32),J32&gt;=0,J32=INT(J32),ISNUMBER(K32),K32&gt;0,K32=INT(K32),ISNUMBER(L32),L32&gt;=0,L32=INT(L32)),FALSE),"OK","Check input"))</f>
        <v/>
      </c>
      <c r="U32" s="11">
        <f>IF(T32="OK",D32*J32/100,0)</f>
        <v>0</v>
      </c>
    </row>
    <row r="33" spans="1:21" ht="23" customHeight="1">
      <c r="A33" s="9"/>
      <c r="B33" s="9"/>
      <c r="C33" s="9"/>
      <c r="D33" s="10"/>
      <c r="E33" s="10"/>
      <c r="F33" s="10"/>
      <c r="G33" s="10"/>
      <c r="H33" s="10"/>
      <c r="I33" s="10"/>
      <c r="J33" s="10"/>
      <c r="K33" s="10"/>
      <c r="L33" s="10"/>
      <c r="M33" s="11">
        <f>IF(T33="OK",D33-E33,"")</f>
        <v/>
      </c>
      <c r="N33" s="11">
        <f>IF(T33="OK",M33+F33,"")</f>
        <v/>
      </c>
      <c r="O33" s="11">
        <f>IF(T33="OK",ROUNDUP(G33*(H33+I33)/30,0),"")</f>
        <v/>
      </c>
      <c r="P33" s="11">
        <f>IF(T33="OK",ROUNDUP(G33*(H33+I33+L33)/30,0),"")</f>
        <v/>
      </c>
      <c r="Q33" s="11">
        <f>IF(T33="OK",IF(AND(G33&gt;0,N33&lt;=O33),ROUNDUP(MAX(0,P33-N33)/K33,0)*K33,0),"")</f>
        <v/>
      </c>
      <c r="R33" s="12">
        <f>IF(T33="OK",Q33*J33/100,"")</f>
        <v/>
      </c>
      <c r="S33" s="13">
        <f>IF(T33="OK",IF(G33=0,"No demand",IF(N33&lt;=O33,"Reorder","Healthy")),"")</f>
        <v/>
      </c>
      <c r="T33" s="13">
        <f>IF(A33="","",IF(IFERROR(AND(COUNTIF($A$6:$A$105,A33)=1,B33&lt;&gt;"",C33&lt;&gt;"",ISNUMBER(D33),D33&gt;=0,D33=INT(D33),ISNUMBER(E33),E33&gt;=0,E33=INT(E33),ISNUMBER(F33),F33&gt;=0,F33=INT(F33),ISNUMBER(G33),G33&gt;=0,G33=INT(G33),ISNUMBER(H33),H33&gt;=0,H33=INT(H33),ISNUMBER(I33),I33&gt;=0,I33=INT(I33),ISNUMBER(J33),J33&gt;=0,J33=INT(J33),ISNUMBER(K33),K33&gt;0,K33=INT(K33),ISNUMBER(L33),L33&gt;=0,L33=INT(L33)),FALSE),"OK","Check input"))</f>
        <v/>
      </c>
      <c r="U33" s="11">
        <f>IF(T33="OK",D33*J33/100,0)</f>
        <v>0</v>
      </c>
    </row>
    <row r="34" spans="1:21" ht="23" customHeight="1">
      <c r="A34" s="9"/>
      <c r="B34" s="9"/>
      <c r="C34" s="9"/>
      <c r="D34" s="10"/>
      <c r="E34" s="10"/>
      <c r="F34" s="10"/>
      <c r="G34" s="10"/>
      <c r="H34" s="10"/>
      <c r="I34" s="10"/>
      <c r="J34" s="10"/>
      <c r="K34" s="10"/>
      <c r="L34" s="10"/>
      <c r="M34" s="11">
        <f>IF(T34="OK",D34-E34,"")</f>
        <v/>
      </c>
      <c r="N34" s="11">
        <f>IF(T34="OK",M34+F34,"")</f>
        <v/>
      </c>
      <c r="O34" s="11">
        <f>IF(T34="OK",ROUNDUP(G34*(H34+I34)/30,0),"")</f>
        <v/>
      </c>
      <c r="P34" s="11">
        <f>IF(T34="OK",ROUNDUP(G34*(H34+I34+L34)/30,0),"")</f>
        <v/>
      </c>
      <c r="Q34" s="11">
        <f>IF(T34="OK",IF(AND(G34&gt;0,N34&lt;=O34),ROUNDUP(MAX(0,P34-N34)/K34,0)*K34,0),"")</f>
        <v/>
      </c>
      <c r="R34" s="12">
        <f>IF(T34="OK",Q34*J34/100,"")</f>
        <v/>
      </c>
      <c r="S34" s="13">
        <f>IF(T34="OK",IF(G34=0,"No demand",IF(N34&lt;=O34,"Reorder","Healthy")),"")</f>
        <v/>
      </c>
      <c r="T34" s="13">
        <f>IF(A34="","",IF(IFERROR(AND(COUNTIF($A$6:$A$105,A34)=1,B34&lt;&gt;"",C34&lt;&gt;"",ISNUMBER(D34),D34&gt;=0,D34=INT(D34),ISNUMBER(E34),E34&gt;=0,E34=INT(E34),ISNUMBER(F34),F34&gt;=0,F34=INT(F34),ISNUMBER(G34),G34&gt;=0,G34=INT(G34),ISNUMBER(H34),H34&gt;=0,H34=INT(H34),ISNUMBER(I34),I34&gt;=0,I34=INT(I34),ISNUMBER(J34),J34&gt;=0,J34=INT(J34),ISNUMBER(K34),K34&gt;0,K34=INT(K34),ISNUMBER(L34),L34&gt;=0,L34=INT(L34)),FALSE),"OK","Check input"))</f>
        <v/>
      </c>
      <c r="U34" s="11">
        <f>IF(T34="OK",D34*J34/100,0)</f>
        <v>0</v>
      </c>
    </row>
    <row r="35" spans="1:21" ht="23" customHeight="1">
      <c r="A35" s="9"/>
      <c r="B35" s="9"/>
      <c r="C35" s="9"/>
      <c r="D35" s="10"/>
      <c r="E35" s="10"/>
      <c r="F35" s="10"/>
      <c r="G35" s="10"/>
      <c r="H35" s="10"/>
      <c r="I35" s="10"/>
      <c r="J35" s="10"/>
      <c r="K35" s="10"/>
      <c r="L35" s="10"/>
      <c r="M35" s="11">
        <f>IF(T35="OK",D35-E35,"")</f>
        <v/>
      </c>
      <c r="N35" s="11">
        <f>IF(T35="OK",M35+F35,"")</f>
        <v/>
      </c>
      <c r="O35" s="11">
        <f>IF(T35="OK",ROUNDUP(G35*(H35+I35)/30,0),"")</f>
        <v/>
      </c>
      <c r="P35" s="11">
        <f>IF(T35="OK",ROUNDUP(G35*(H35+I35+L35)/30,0),"")</f>
        <v/>
      </c>
      <c r="Q35" s="11">
        <f>IF(T35="OK",IF(AND(G35&gt;0,N35&lt;=O35),ROUNDUP(MAX(0,P35-N35)/K35,0)*K35,0),"")</f>
        <v/>
      </c>
      <c r="R35" s="12">
        <f>IF(T35="OK",Q35*J35/100,"")</f>
        <v/>
      </c>
      <c r="S35" s="13">
        <f>IF(T35="OK",IF(G35=0,"No demand",IF(N35&lt;=O35,"Reorder","Healthy")),"")</f>
        <v/>
      </c>
      <c r="T35" s="13">
        <f>IF(A35="","",IF(IFERROR(AND(COUNTIF($A$6:$A$105,A35)=1,B35&lt;&gt;"",C35&lt;&gt;"",ISNUMBER(D35),D35&gt;=0,D35=INT(D35),ISNUMBER(E35),E35&gt;=0,E35=INT(E35),ISNUMBER(F35),F35&gt;=0,F35=INT(F35),ISNUMBER(G35),G35&gt;=0,G35=INT(G35),ISNUMBER(H35),H35&gt;=0,H35=INT(H35),ISNUMBER(I35),I35&gt;=0,I35=INT(I35),ISNUMBER(J35),J35&gt;=0,J35=INT(J35),ISNUMBER(K35),K35&gt;0,K35=INT(K35),ISNUMBER(L35),L35&gt;=0,L35=INT(L35)),FALSE),"OK","Check input"))</f>
        <v/>
      </c>
      <c r="U35" s="11">
        <f>IF(T35="OK",D35*J35/100,0)</f>
        <v>0</v>
      </c>
    </row>
    <row r="36" spans="1:21" ht="23" customHeight="1">
      <c r="A36" s="9"/>
      <c r="B36" s="9"/>
      <c r="C36" s="9"/>
      <c r="D36" s="10"/>
      <c r="E36" s="10"/>
      <c r="F36" s="10"/>
      <c r="G36" s="10"/>
      <c r="H36" s="10"/>
      <c r="I36" s="10"/>
      <c r="J36" s="10"/>
      <c r="K36" s="10"/>
      <c r="L36" s="10"/>
      <c r="M36" s="11">
        <f>IF(T36="OK",D36-E36,"")</f>
        <v/>
      </c>
      <c r="N36" s="11">
        <f>IF(T36="OK",M36+F36,"")</f>
        <v/>
      </c>
      <c r="O36" s="11">
        <f>IF(T36="OK",ROUNDUP(G36*(H36+I36)/30,0),"")</f>
        <v/>
      </c>
      <c r="P36" s="11">
        <f>IF(T36="OK",ROUNDUP(G36*(H36+I36+L36)/30,0),"")</f>
        <v/>
      </c>
      <c r="Q36" s="11">
        <f>IF(T36="OK",IF(AND(G36&gt;0,N36&lt;=O36),ROUNDUP(MAX(0,P36-N36)/K36,0)*K36,0),"")</f>
        <v/>
      </c>
      <c r="R36" s="12">
        <f>IF(T36="OK",Q36*J36/100,"")</f>
        <v/>
      </c>
      <c r="S36" s="13">
        <f>IF(T36="OK",IF(G36=0,"No demand",IF(N36&lt;=O36,"Reorder","Healthy")),"")</f>
        <v/>
      </c>
      <c r="T36" s="13">
        <f>IF(A36="","",IF(IFERROR(AND(COUNTIF($A$6:$A$105,A36)=1,B36&lt;&gt;"",C36&lt;&gt;"",ISNUMBER(D36),D36&gt;=0,D36=INT(D36),ISNUMBER(E36),E36&gt;=0,E36=INT(E36),ISNUMBER(F36),F36&gt;=0,F36=INT(F36),ISNUMBER(G36),G36&gt;=0,G36=INT(G36),ISNUMBER(H36),H36&gt;=0,H36=INT(H36),ISNUMBER(I36),I36&gt;=0,I36=INT(I36),ISNUMBER(J36),J36&gt;=0,J36=INT(J36),ISNUMBER(K36),K36&gt;0,K36=INT(K36),ISNUMBER(L36),L36&gt;=0,L36=INT(L36)),FALSE),"OK","Check input"))</f>
        <v/>
      </c>
      <c r="U36" s="11">
        <f>IF(T36="OK",D36*J36/100,0)</f>
        <v>0</v>
      </c>
    </row>
    <row r="37" spans="1:21" ht="23" customHeight="1">
      <c r="A37" s="9"/>
      <c r="B37" s="9"/>
      <c r="C37" s="9"/>
      <c r="D37" s="10"/>
      <c r="E37" s="10"/>
      <c r="F37" s="10"/>
      <c r="G37" s="10"/>
      <c r="H37" s="10"/>
      <c r="I37" s="10"/>
      <c r="J37" s="10"/>
      <c r="K37" s="10"/>
      <c r="L37" s="10"/>
      <c r="M37" s="11">
        <f>IF(T37="OK",D37-E37,"")</f>
        <v/>
      </c>
      <c r="N37" s="11">
        <f>IF(T37="OK",M37+F37,"")</f>
        <v/>
      </c>
      <c r="O37" s="11">
        <f>IF(T37="OK",ROUNDUP(G37*(H37+I37)/30,0),"")</f>
        <v/>
      </c>
      <c r="P37" s="11">
        <f>IF(T37="OK",ROUNDUP(G37*(H37+I37+L37)/30,0),"")</f>
        <v/>
      </c>
      <c r="Q37" s="11">
        <f>IF(T37="OK",IF(AND(G37&gt;0,N37&lt;=O37),ROUNDUP(MAX(0,P37-N37)/K37,0)*K37,0),"")</f>
        <v/>
      </c>
      <c r="R37" s="12">
        <f>IF(T37="OK",Q37*J37/100,"")</f>
        <v/>
      </c>
      <c r="S37" s="13">
        <f>IF(T37="OK",IF(G37=0,"No demand",IF(N37&lt;=O37,"Reorder","Healthy")),"")</f>
        <v/>
      </c>
      <c r="T37" s="13">
        <f>IF(A37="","",IF(IFERROR(AND(COUNTIF($A$6:$A$105,A37)=1,B37&lt;&gt;"",C37&lt;&gt;"",ISNUMBER(D37),D37&gt;=0,D37=INT(D37),ISNUMBER(E37),E37&gt;=0,E37=INT(E37),ISNUMBER(F37),F37&gt;=0,F37=INT(F37),ISNUMBER(G37),G37&gt;=0,G37=INT(G37),ISNUMBER(H37),H37&gt;=0,H37=INT(H37),ISNUMBER(I37),I37&gt;=0,I37=INT(I37),ISNUMBER(J37),J37&gt;=0,J37=INT(J37),ISNUMBER(K37),K37&gt;0,K37=INT(K37),ISNUMBER(L37),L37&gt;=0,L37=INT(L37)),FALSE),"OK","Check input"))</f>
        <v/>
      </c>
      <c r="U37" s="11">
        <f>IF(T37="OK",D37*J37/100,0)</f>
        <v>0</v>
      </c>
    </row>
    <row r="38" spans="1:21" ht="23" customHeight="1">
      <c r="A38" s="9"/>
      <c r="B38" s="9"/>
      <c r="C38" s="9"/>
      <c r="D38" s="10"/>
      <c r="E38" s="10"/>
      <c r="F38" s="10"/>
      <c r="G38" s="10"/>
      <c r="H38" s="10"/>
      <c r="I38" s="10"/>
      <c r="J38" s="10"/>
      <c r="K38" s="10"/>
      <c r="L38" s="10"/>
      <c r="M38" s="11">
        <f>IF(T38="OK",D38-E38,"")</f>
        <v/>
      </c>
      <c r="N38" s="11">
        <f>IF(T38="OK",M38+F38,"")</f>
        <v/>
      </c>
      <c r="O38" s="11">
        <f>IF(T38="OK",ROUNDUP(G38*(H38+I38)/30,0),"")</f>
        <v/>
      </c>
      <c r="P38" s="11">
        <f>IF(T38="OK",ROUNDUP(G38*(H38+I38+L38)/30,0),"")</f>
        <v/>
      </c>
      <c r="Q38" s="11">
        <f>IF(T38="OK",IF(AND(G38&gt;0,N38&lt;=O38),ROUNDUP(MAX(0,P38-N38)/K38,0)*K38,0),"")</f>
        <v/>
      </c>
      <c r="R38" s="12">
        <f>IF(T38="OK",Q38*J38/100,"")</f>
        <v/>
      </c>
      <c r="S38" s="13">
        <f>IF(T38="OK",IF(G38=0,"No demand",IF(N38&lt;=O38,"Reorder","Healthy")),"")</f>
        <v/>
      </c>
      <c r="T38" s="13">
        <f>IF(A38="","",IF(IFERROR(AND(COUNTIF($A$6:$A$105,A38)=1,B38&lt;&gt;"",C38&lt;&gt;"",ISNUMBER(D38),D38&gt;=0,D38=INT(D38),ISNUMBER(E38),E38&gt;=0,E38=INT(E38),ISNUMBER(F38),F38&gt;=0,F38=INT(F38),ISNUMBER(G38),G38&gt;=0,G38=INT(G38),ISNUMBER(H38),H38&gt;=0,H38=INT(H38),ISNUMBER(I38),I38&gt;=0,I38=INT(I38),ISNUMBER(J38),J38&gt;=0,J38=INT(J38),ISNUMBER(K38),K38&gt;0,K38=INT(K38),ISNUMBER(L38),L38&gt;=0,L38=INT(L38)),FALSE),"OK","Check input"))</f>
        <v/>
      </c>
      <c r="U38" s="11">
        <f>IF(T38="OK",D38*J38/100,0)</f>
        <v>0</v>
      </c>
    </row>
    <row r="39" spans="1:21" ht="23" customHeight="1">
      <c r="A39" s="9"/>
      <c r="B39" s="9"/>
      <c r="C39" s="9"/>
      <c r="D39" s="10"/>
      <c r="E39" s="10"/>
      <c r="F39" s="10"/>
      <c r="G39" s="10"/>
      <c r="H39" s="10"/>
      <c r="I39" s="10"/>
      <c r="J39" s="10"/>
      <c r="K39" s="10"/>
      <c r="L39" s="10"/>
      <c r="M39" s="11">
        <f>IF(T39="OK",D39-E39,"")</f>
        <v/>
      </c>
      <c r="N39" s="11">
        <f>IF(T39="OK",M39+F39,"")</f>
        <v/>
      </c>
      <c r="O39" s="11">
        <f>IF(T39="OK",ROUNDUP(G39*(H39+I39)/30,0),"")</f>
        <v/>
      </c>
      <c r="P39" s="11">
        <f>IF(T39="OK",ROUNDUP(G39*(H39+I39+L39)/30,0),"")</f>
        <v/>
      </c>
      <c r="Q39" s="11">
        <f>IF(T39="OK",IF(AND(G39&gt;0,N39&lt;=O39),ROUNDUP(MAX(0,P39-N39)/K39,0)*K39,0),"")</f>
        <v/>
      </c>
      <c r="R39" s="12">
        <f>IF(T39="OK",Q39*J39/100,"")</f>
        <v/>
      </c>
      <c r="S39" s="13">
        <f>IF(T39="OK",IF(G39=0,"No demand",IF(N39&lt;=O39,"Reorder","Healthy")),"")</f>
        <v/>
      </c>
      <c r="T39" s="13">
        <f>IF(A39="","",IF(IFERROR(AND(COUNTIF($A$6:$A$105,A39)=1,B39&lt;&gt;"",C39&lt;&gt;"",ISNUMBER(D39),D39&gt;=0,D39=INT(D39),ISNUMBER(E39),E39&gt;=0,E39=INT(E39),ISNUMBER(F39),F39&gt;=0,F39=INT(F39),ISNUMBER(G39),G39&gt;=0,G39=INT(G39),ISNUMBER(H39),H39&gt;=0,H39=INT(H39),ISNUMBER(I39),I39&gt;=0,I39=INT(I39),ISNUMBER(J39),J39&gt;=0,J39=INT(J39),ISNUMBER(K39),K39&gt;0,K39=INT(K39),ISNUMBER(L39),L39&gt;=0,L39=INT(L39)),FALSE),"OK","Check input"))</f>
        <v/>
      </c>
      <c r="U39" s="11">
        <f>IF(T39="OK",D39*J39/100,0)</f>
        <v>0</v>
      </c>
    </row>
    <row r="40" spans="1:21" ht="23" customHeight="1">
      <c r="A40" s="9"/>
      <c r="B40" s="9"/>
      <c r="C40" s="9"/>
      <c r="D40" s="10"/>
      <c r="E40" s="10"/>
      <c r="F40" s="10"/>
      <c r="G40" s="10"/>
      <c r="H40" s="10"/>
      <c r="I40" s="10"/>
      <c r="J40" s="10"/>
      <c r="K40" s="10"/>
      <c r="L40" s="10"/>
      <c r="M40" s="11">
        <f>IF(T40="OK",D40-E40,"")</f>
        <v/>
      </c>
      <c r="N40" s="11">
        <f>IF(T40="OK",M40+F40,"")</f>
        <v/>
      </c>
      <c r="O40" s="11">
        <f>IF(T40="OK",ROUNDUP(G40*(H40+I40)/30,0),"")</f>
        <v/>
      </c>
      <c r="P40" s="11">
        <f>IF(T40="OK",ROUNDUP(G40*(H40+I40+L40)/30,0),"")</f>
        <v/>
      </c>
      <c r="Q40" s="11">
        <f>IF(T40="OK",IF(AND(G40&gt;0,N40&lt;=O40),ROUNDUP(MAX(0,P40-N40)/K40,0)*K40,0),"")</f>
        <v/>
      </c>
      <c r="R40" s="12">
        <f>IF(T40="OK",Q40*J40/100,"")</f>
        <v/>
      </c>
      <c r="S40" s="13">
        <f>IF(T40="OK",IF(G40=0,"No demand",IF(N40&lt;=O40,"Reorder","Healthy")),"")</f>
        <v/>
      </c>
      <c r="T40" s="13">
        <f>IF(A40="","",IF(IFERROR(AND(COUNTIF($A$6:$A$105,A40)=1,B40&lt;&gt;"",C40&lt;&gt;"",ISNUMBER(D40),D40&gt;=0,D40=INT(D40),ISNUMBER(E40),E40&gt;=0,E40=INT(E40),ISNUMBER(F40),F40&gt;=0,F40=INT(F40),ISNUMBER(G40),G40&gt;=0,G40=INT(G40),ISNUMBER(H40),H40&gt;=0,H40=INT(H40),ISNUMBER(I40),I40&gt;=0,I40=INT(I40),ISNUMBER(J40),J40&gt;=0,J40=INT(J40),ISNUMBER(K40),K40&gt;0,K40=INT(K40),ISNUMBER(L40),L40&gt;=0,L40=INT(L40)),FALSE),"OK","Check input"))</f>
        <v/>
      </c>
      <c r="U40" s="11">
        <f>IF(T40="OK",D40*J40/100,0)</f>
        <v>0</v>
      </c>
    </row>
    <row r="41" spans="1:21" ht="23" customHeight="1">
      <c r="A41" s="9"/>
      <c r="B41" s="9"/>
      <c r="C41" s="9"/>
      <c r="D41" s="10"/>
      <c r="E41" s="10"/>
      <c r="F41" s="10"/>
      <c r="G41" s="10"/>
      <c r="H41" s="10"/>
      <c r="I41" s="10"/>
      <c r="J41" s="10"/>
      <c r="K41" s="10"/>
      <c r="L41" s="10"/>
      <c r="M41" s="11">
        <f>IF(T41="OK",D41-E41,"")</f>
        <v/>
      </c>
      <c r="N41" s="11">
        <f>IF(T41="OK",M41+F41,"")</f>
        <v/>
      </c>
      <c r="O41" s="11">
        <f>IF(T41="OK",ROUNDUP(G41*(H41+I41)/30,0),"")</f>
        <v/>
      </c>
      <c r="P41" s="11">
        <f>IF(T41="OK",ROUNDUP(G41*(H41+I41+L41)/30,0),"")</f>
        <v/>
      </c>
      <c r="Q41" s="11">
        <f>IF(T41="OK",IF(AND(G41&gt;0,N41&lt;=O41),ROUNDUP(MAX(0,P41-N41)/K41,0)*K41,0),"")</f>
        <v/>
      </c>
      <c r="R41" s="12">
        <f>IF(T41="OK",Q41*J41/100,"")</f>
        <v/>
      </c>
      <c r="S41" s="13">
        <f>IF(T41="OK",IF(G41=0,"No demand",IF(N41&lt;=O41,"Reorder","Healthy")),"")</f>
        <v/>
      </c>
      <c r="T41" s="13">
        <f>IF(A41="","",IF(IFERROR(AND(COUNTIF($A$6:$A$105,A41)=1,B41&lt;&gt;"",C41&lt;&gt;"",ISNUMBER(D41),D41&gt;=0,D41=INT(D41),ISNUMBER(E41),E41&gt;=0,E41=INT(E41),ISNUMBER(F41),F41&gt;=0,F41=INT(F41),ISNUMBER(G41),G41&gt;=0,G41=INT(G41),ISNUMBER(H41),H41&gt;=0,H41=INT(H41),ISNUMBER(I41),I41&gt;=0,I41=INT(I41),ISNUMBER(J41),J41&gt;=0,J41=INT(J41),ISNUMBER(K41),K41&gt;0,K41=INT(K41),ISNUMBER(L41),L41&gt;=0,L41=INT(L41)),FALSE),"OK","Check input"))</f>
        <v/>
      </c>
      <c r="U41" s="11">
        <f>IF(T41="OK",D41*J41/100,0)</f>
        <v>0</v>
      </c>
    </row>
    <row r="42" spans="1:21" ht="23" customHeight="1">
      <c r="A42" s="9"/>
      <c r="B42" s="9"/>
      <c r="C42" s="9"/>
      <c r="D42" s="10"/>
      <c r="E42" s="10"/>
      <c r="F42" s="10"/>
      <c r="G42" s="10"/>
      <c r="H42" s="10"/>
      <c r="I42" s="10"/>
      <c r="J42" s="10"/>
      <c r="K42" s="10"/>
      <c r="L42" s="10"/>
      <c r="M42" s="11">
        <f>IF(T42="OK",D42-E42,"")</f>
        <v/>
      </c>
      <c r="N42" s="11">
        <f>IF(T42="OK",M42+F42,"")</f>
        <v/>
      </c>
      <c r="O42" s="11">
        <f>IF(T42="OK",ROUNDUP(G42*(H42+I42)/30,0),"")</f>
        <v/>
      </c>
      <c r="P42" s="11">
        <f>IF(T42="OK",ROUNDUP(G42*(H42+I42+L42)/30,0),"")</f>
        <v/>
      </c>
      <c r="Q42" s="11">
        <f>IF(T42="OK",IF(AND(G42&gt;0,N42&lt;=O42),ROUNDUP(MAX(0,P42-N42)/K42,0)*K42,0),"")</f>
        <v/>
      </c>
      <c r="R42" s="12">
        <f>IF(T42="OK",Q42*J42/100,"")</f>
        <v/>
      </c>
      <c r="S42" s="13">
        <f>IF(T42="OK",IF(G42=0,"No demand",IF(N42&lt;=O42,"Reorder","Healthy")),"")</f>
        <v/>
      </c>
      <c r="T42" s="13">
        <f>IF(A42="","",IF(IFERROR(AND(COUNTIF($A$6:$A$105,A42)=1,B42&lt;&gt;"",C42&lt;&gt;"",ISNUMBER(D42),D42&gt;=0,D42=INT(D42),ISNUMBER(E42),E42&gt;=0,E42=INT(E42),ISNUMBER(F42),F42&gt;=0,F42=INT(F42),ISNUMBER(G42),G42&gt;=0,G42=INT(G42),ISNUMBER(H42),H42&gt;=0,H42=INT(H42),ISNUMBER(I42),I42&gt;=0,I42=INT(I42),ISNUMBER(J42),J42&gt;=0,J42=INT(J42),ISNUMBER(K42),K42&gt;0,K42=INT(K42),ISNUMBER(L42),L42&gt;=0,L42=INT(L42)),FALSE),"OK","Check input"))</f>
        <v/>
      </c>
      <c r="U42" s="11">
        <f>IF(T42="OK",D42*J42/100,0)</f>
        <v>0</v>
      </c>
    </row>
    <row r="43" spans="1:21" ht="23" customHeight="1">
      <c r="A43" s="9"/>
      <c r="B43" s="9"/>
      <c r="C43" s="9"/>
      <c r="D43" s="10"/>
      <c r="E43" s="10"/>
      <c r="F43" s="10"/>
      <c r="G43" s="10"/>
      <c r="H43" s="10"/>
      <c r="I43" s="10"/>
      <c r="J43" s="10"/>
      <c r="K43" s="10"/>
      <c r="L43" s="10"/>
      <c r="M43" s="11">
        <f>IF(T43="OK",D43-E43,"")</f>
        <v/>
      </c>
      <c r="N43" s="11">
        <f>IF(T43="OK",M43+F43,"")</f>
        <v/>
      </c>
      <c r="O43" s="11">
        <f>IF(T43="OK",ROUNDUP(G43*(H43+I43)/30,0),"")</f>
        <v/>
      </c>
      <c r="P43" s="11">
        <f>IF(T43="OK",ROUNDUP(G43*(H43+I43+L43)/30,0),"")</f>
        <v/>
      </c>
      <c r="Q43" s="11">
        <f>IF(T43="OK",IF(AND(G43&gt;0,N43&lt;=O43),ROUNDUP(MAX(0,P43-N43)/K43,0)*K43,0),"")</f>
        <v/>
      </c>
      <c r="R43" s="12">
        <f>IF(T43="OK",Q43*J43/100,"")</f>
        <v/>
      </c>
      <c r="S43" s="13">
        <f>IF(T43="OK",IF(G43=0,"No demand",IF(N43&lt;=O43,"Reorder","Healthy")),"")</f>
        <v/>
      </c>
      <c r="T43" s="13">
        <f>IF(A43="","",IF(IFERROR(AND(COUNTIF($A$6:$A$105,A43)=1,B43&lt;&gt;"",C43&lt;&gt;"",ISNUMBER(D43),D43&gt;=0,D43=INT(D43),ISNUMBER(E43),E43&gt;=0,E43=INT(E43),ISNUMBER(F43),F43&gt;=0,F43=INT(F43),ISNUMBER(G43),G43&gt;=0,G43=INT(G43),ISNUMBER(H43),H43&gt;=0,H43=INT(H43),ISNUMBER(I43),I43&gt;=0,I43=INT(I43),ISNUMBER(J43),J43&gt;=0,J43=INT(J43),ISNUMBER(K43),K43&gt;0,K43=INT(K43),ISNUMBER(L43),L43&gt;=0,L43=INT(L43)),FALSE),"OK","Check input"))</f>
        <v/>
      </c>
      <c r="U43" s="11">
        <f>IF(T43="OK",D43*J43/100,0)</f>
        <v>0</v>
      </c>
    </row>
    <row r="44" spans="1:21" ht="23" customHeight="1">
      <c r="A44" s="9"/>
      <c r="B44" s="9"/>
      <c r="C44" s="9"/>
      <c r="D44" s="10"/>
      <c r="E44" s="10"/>
      <c r="F44" s="10"/>
      <c r="G44" s="10"/>
      <c r="H44" s="10"/>
      <c r="I44" s="10"/>
      <c r="J44" s="10"/>
      <c r="K44" s="10"/>
      <c r="L44" s="10"/>
      <c r="M44" s="11">
        <f>IF(T44="OK",D44-E44,"")</f>
        <v/>
      </c>
      <c r="N44" s="11">
        <f>IF(T44="OK",M44+F44,"")</f>
        <v/>
      </c>
      <c r="O44" s="11">
        <f>IF(T44="OK",ROUNDUP(G44*(H44+I44)/30,0),"")</f>
        <v/>
      </c>
      <c r="P44" s="11">
        <f>IF(T44="OK",ROUNDUP(G44*(H44+I44+L44)/30,0),"")</f>
        <v/>
      </c>
      <c r="Q44" s="11">
        <f>IF(T44="OK",IF(AND(G44&gt;0,N44&lt;=O44),ROUNDUP(MAX(0,P44-N44)/K44,0)*K44,0),"")</f>
        <v/>
      </c>
      <c r="R44" s="12">
        <f>IF(T44="OK",Q44*J44/100,"")</f>
        <v/>
      </c>
      <c r="S44" s="13">
        <f>IF(T44="OK",IF(G44=0,"No demand",IF(N44&lt;=O44,"Reorder","Healthy")),"")</f>
        <v/>
      </c>
      <c r="T44" s="13">
        <f>IF(A44="","",IF(IFERROR(AND(COUNTIF($A$6:$A$105,A44)=1,B44&lt;&gt;"",C44&lt;&gt;"",ISNUMBER(D44),D44&gt;=0,D44=INT(D44),ISNUMBER(E44),E44&gt;=0,E44=INT(E44),ISNUMBER(F44),F44&gt;=0,F44=INT(F44),ISNUMBER(G44),G44&gt;=0,G44=INT(G44),ISNUMBER(H44),H44&gt;=0,H44=INT(H44),ISNUMBER(I44),I44&gt;=0,I44=INT(I44),ISNUMBER(J44),J44&gt;=0,J44=INT(J44),ISNUMBER(K44),K44&gt;0,K44=INT(K44),ISNUMBER(L44),L44&gt;=0,L44=INT(L44)),FALSE),"OK","Check input"))</f>
        <v/>
      </c>
      <c r="U44" s="11">
        <f>IF(T44="OK",D44*J44/100,0)</f>
        <v>0</v>
      </c>
    </row>
    <row r="45" spans="1:21" ht="23" customHeight="1">
      <c r="A45" s="9"/>
      <c r="B45" s="9"/>
      <c r="C45" s="9"/>
      <c r="D45" s="10"/>
      <c r="E45" s="10"/>
      <c r="F45" s="10"/>
      <c r="G45" s="10"/>
      <c r="H45" s="10"/>
      <c r="I45" s="10"/>
      <c r="J45" s="10"/>
      <c r="K45" s="10"/>
      <c r="L45" s="10"/>
      <c r="M45" s="11">
        <f>IF(T45="OK",D45-E45,"")</f>
        <v/>
      </c>
      <c r="N45" s="11">
        <f>IF(T45="OK",M45+F45,"")</f>
        <v/>
      </c>
      <c r="O45" s="11">
        <f>IF(T45="OK",ROUNDUP(G45*(H45+I45)/30,0),"")</f>
        <v/>
      </c>
      <c r="P45" s="11">
        <f>IF(T45="OK",ROUNDUP(G45*(H45+I45+L45)/30,0),"")</f>
        <v/>
      </c>
      <c r="Q45" s="11">
        <f>IF(T45="OK",IF(AND(G45&gt;0,N45&lt;=O45),ROUNDUP(MAX(0,P45-N45)/K45,0)*K45,0),"")</f>
        <v/>
      </c>
      <c r="R45" s="12">
        <f>IF(T45="OK",Q45*J45/100,"")</f>
        <v/>
      </c>
      <c r="S45" s="13">
        <f>IF(T45="OK",IF(G45=0,"No demand",IF(N45&lt;=O45,"Reorder","Healthy")),"")</f>
        <v/>
      </c>
      <c r="T45" s="13">
        <f>IF(A45="","",IF(IFERROR(AND(COUNTIF($A$6:$A$105,A45)=1,B45&lt;&gt;"",C45&lt;&gt;"",ISNUMBER(D45),D45&gt;=0,D45=INT(D45),ISNUMBER(E45),E45&gt;=0,E45=INT(E45),ISNUMBER(F45),F45&gt;=0,F45=INT(F45),ISNUMBER(G45),G45&gt;=0,G45=INT(G45),ISNUMBER(H45),H45&gt;=0,H45=INT(H45),ISNUMBER(I45),I45&gt;=0,I45=INT(I45),ISNUMBER(J45),J45&gt;=0,J45=INT(J45),ISNUMBER(K45),K45&gt;0,K45=INT(K45),ISNUMBER(L45),L45&gt;=0,L45=INT(L45)),FALSE),"OK","Check input"))</f>
        <v/>
      </c>
      <c r="U45" s="11">
        <f>IF(T45="OK",D45*J45/100,0)</f>
        <v>0</v>
      </c>
    </row>
    <row r="46" spans="1:21" ht="23" customHeight="1">
      <c r="A46" s="9"/>
      <c r="B46" s="9"/>
      <c r="C46" s="9"/>
      <c r="D46" s="10"/>
      <c r="E46" s="10"/>
      <c r="F46" s="10"/>
      <c r="G46" s="10"/>
      <c r="H46" s="10"/>
      <c r="I46" s="10"/>
      <c r="J46" s="10"/>
      <c r="K46" s="10"/>
      <c r="L46" s="10"/>
      <c r="M46" s="11">
        <f>IF(T46="OK",D46-E46,"")</f>
        <v/>
      </c>
      <c r="N46" s="11">
        <f>IF(T46="OK",M46+F46,"")</f>
        <v/>
      </c>
      <c r="O46" s="11">
        <f>IF(T46="OK",ROUNDUP(G46*(H46+I46)/30,0),"")</f>
        <v/>
      </c>
      <c r="P46" s="11">
        <f>IF(T46="OK",ROUNDUP(G46*(H46+I46+L46)/30,0),"")</f>
        <v/>
      </c>
      <c r="Q46" s="11">
        <f>IF(T46="OK",IF(AND(G46&gt;0,N46&lt;=O46),ROUNDUP(MAX(0,P46-N46)/K46,0)*K46,0),"")</f>
        <v/>
      </c>
      <c r="R46" s="12">
        <f>IF(T46="OK",Q46*J46/100,"")</f>
        <v/>
      </c>
      <c r="S46" s="13">
        <f>IF(T46="OK",IF(G46=0,"No demand",IF(N46&lt;=O46,"Reorder","Healthy")),"")</f>
        <v/>
      </c>
      <c r="T46" s="13">
        <f>IF(A46="","",IF(IFERROR(AND(COUNTIF($A$6:$A$105,A46)=1,B46&lt;&gt;"",C46&lt;&gt;"",ISNUMBER(D46),D46&gt;=0,D46=INT(D46),ISNUMBER(E46),E46&gt;=0,E46=INT(E46),ISNUMBER(F46),F46&gt;=0,F46=INT(F46),ISNUMBER(G46),G46&gt;=0,G46=INT(G46),ISNUMBER(H46),H46&gt;=0,H46=INT(H46),ISNUMBER(I46),I46&gt;=0,I46=INT(I46),ISNUMBER(J46),J46&gt;=0,J46=INT(J46),ISNUMBER(K46),K46&gt;0,K46=INT(K46),ISNUMBER(L46),L46&gt;=0,L46=INT(L46)),FALSE),"OK","Check input"))</f>
        <v/>
      </c>
      <c r="U46" s="11">
        <f>IF(T46="OK",D46*J46/100,0)</f>
        <v>0</v>
      </c>
    </row>
    <row r="47" spans="1:21" ht="23" customHeight="1">
      <c r="A47" s="9"/>
      <c r="B47" s="9"/>
      <c r="C47" s="9"/>
      <c r="D47" s="10"/>
      <c r="E47" s="10"/>
      <c r="F47" s="10"/>
      <c r="G47" s="10"/>
      <c r="H47" s="10"/>
      <c r="I47" s="10"/>
      <c r="J47" s="10"/>
      <c r="K47" s="10"/>
      <c r="L47" s="10"/>
      <c r="M47" s="11">
        <f>IF(T47="OK",D47-E47,"")</f>
        <v/>
      </c>
      <c r="N47" s="11">
        <f>IF(T47="OK",M47+F47,"")</f>
        <v/>
      </c>
      <c r="O47" s="11">
        <f>IF(T47="OK",ROUNDUP(G47*(H47+I47)/30,0),"")</f>
        <v/>
      </c>
      <c r="P47" s="11">
        <f>IF(T47="OK",ROUNDUP(G47*(H47+I47+L47)/30,0),"")</f>
        <v/>
      </c>
      <c r="Q47" s="11">
        <f>IF(T47="OK",IF(AND(G47&gt;0,N47&lt;=O47),ROUNDUP(MAX(0,P47-N47)/K47,0)*K47,0),"")</f>
        <v/>
      </c>
      <c r="R47" s="12">
        <f>IF(T47="OK",Q47*J47/100,"")</f>
        <v/>
      </c>
      <c r="S47" s="13">
        <f>IF(T47="OK",IF(G47=0,"No demand",IF(N47&lt;=O47,"Reorder","Healthy")),"")</f>
        <v/>
      </c>
      <c r="T47" s="13">
        <f>IF(A47="","",IF(IFERROR(AND(COUNTIF($A$6:$A$105,A47)=1,B47&lt;&gt;"",C47&lt;&gt;"",ISNUMBER(D47),D47&gt;=0,D47=INT(D47),ISNUMBER(E47),E47&gt;=0,E47=INT(E47),ISNUMBER(F47),F47&gt;=0,F47=INT(F47),ISNUMBER(G47),G47&gt;=0,G47=INT(G47),ISNUMBER(H47),H47&gt;=0,H47=INT(H47),ISNUMBER(I47),I47&gt;=0,I47=INT(I47),ISNUMBER(J47),J47&gt;=0,J47=INT(J47),ISNUMBER(K47),K47&gt;0,K47=INT(K47),ISNUMBER(L47),L47&gt;=0,L47=INT(L47)),FALSE),"OK","Check input"))</f>
        <v/>
      </c>
      <c r="U47" s="11">
        <f>IF(T47="OK",D47*J47/100,0)</f>
        <v>0</v>
      </c>
    </row>
    <row r="48" spans="1:21" ht="23" customHeight="1">
      <c r="A48" s="9"/>
      <c r="B48" s="9"/>
      <c r="C48" s="9"/>
      <c r="D48" s="10"/>
      <c r="E48" s="10"/>
      <c r="F48" s="10"/>
      <c r="G48" s="10"/>
      <c r="H48" s="10"/>
      <c r="I48" s="10"/>
      <c r="J48" s="10"/>
      <c r="K48" s="10"/>
      <c r="L48" s="10"/>
      <c r="M48" s="11">
        <f>IF(T48="OK",D48-E48,"")</f>
        <v/>
      </c>
      <c r="N48" s="11">
        <f>IF(T48="OK",M48+F48,"")</f>
        <v/>
      </c>
      <c r="O48" s="11">
        <f>IF(T48="OK",ROUNDUP(G48*(H48+I48)/30,0),"")</f>
        <v/>
      </c>
      <c r="P48" s="11">
        <f>IF(T48="OK",ROUNDUP(G48*(H48+I48+L48)/30,0),"")</f>
        <v/>
      </c>
      <c r="Q48" s="11">
        <f>IF(T48="OK",IF(AND(G48&gt;0,N48&lt;=O48),ROUNDUP(MAX(0,P48-N48)/K48,0)*K48,0),"")</f>
        <v/>
      </c>
      <c r="R48" s="12">
        <f>IF(T48="OK",Q48*J48/100,"")</f>
        <v/>
      </c>
      <c r="S48" s="13">
        <f>IF(T48="OK",IF(G48=0,"No demand",IF(N48&lt;=O48,"Reorder","Healthy")),"")</f>
        <v/>
      </c>
      <c r="T48" s="13">
        <f>IF(A48="","",IF(IFERROR(AND(COUNTIF($A$6:$A$105,A48)=1,B48&lt;&gt;"",C48&lt;&gt;"",ISNUMBER(D48),D48&gt;=0,D48=INT(D48),ISNUMBER(E48),E48&gt;=0,E48=INT(E48),ISNUMBER(F48),F48&gt;=0,F48=INT(F48),ISNUMBER(G48),G48&gt;=0,G48=INT(G48),ISNUMBER(H48),H48&gt;=0,H48=INT(H48),ISNUMBER(I48),I48&gt;=0,I48=INT(I48),ISNUMBER(J48),J48&gt;=0,J48=INT(J48),ISNUMBER(K48),K48&gt;0,K48=INT(K48),ISNUMBER(L48),L48&gt;=0,L48=INT(L48)),FALSE),"OK","Check input"))</f>
        <v/>
      </c>
      <c r="U48" s="11">
        <f>IF(T48="OK",D48*J48/100,0)</f>
        <v>0</v>
      </c>
    </row>
    <row r="49" spans="1:21" ht="23" customHeight="1">
      <c r="A49" s="9"/>
      <c r="B49" s="9"/>
      <c r="C49" s="9"/>
      <c r="D49" s="10"/>
      <c r="E49" s="10"/>
      <c r="F49" s="10"/>
      <c r="G49" s="10"/>
      <c r="H49" s="10"/>
      <c r="I49" s="10"/>
      <c r="J49" s="10"/>
      <c r="K49" s="10"/>
      <c r="L49" s="10"/>
      <c r="M49" s="11">
        <f>IF(T49="OK",D49-E49,"")</f>
        <v/>
      </c>
      <c r="N49" s="11">
        <f>IF(T49="OK",M49+F49,"")</f>
        <v/>
      </c>
      <c r="O49" s="11">
        <f>IF(T49="OK",ROUNDUP(G49*(H49+I49)/30,0),"")</f>
        <v/>
      </c>
      <c r="P49" s="11">
        <f>IF(T49="OK",ROUNDUP(G49*(H49+I49+L49)/30,0),"")</f>
        <v/>
      </c>
      <c r="Q49" s="11">
        <f>IF(T49="OK",IF(AND(G49&gt;0,N49&lt;=O49),ROUNDUP(MAX(0,P49-N49)/K49,0)*K49,0),"")</f>
        <v/>
      </c>
      <c r="R49" s="12">
        <f>IF(T49="OK",Q49*J49/100,"")</f>
        <v/>
      </c>
      <c r="S49" s="13">
        <f>IF(T49="OK",IF(G49=0,"No demand",IF(N49&lt;=O49,"Reorder","Healthy")),"")</f>
        <v/>
      </c>
      <c r="T49" s="13">
        <f>IF(A49="","",IF(IFERROR(AND(COUNTIF($A$6:$A$105,A49)=1,B49&lt;&gt;"",C49&lt;&gt;"",ISNUMBER(D49),D49&gt;=0,D49=INT(D49),ISNUMBER(E49),E49&gt;=0,E49=INT(E49),ISNUMBER(F49),F49&gt;=0,F49=INT(F49),ISNUMBER(G49),G49&gt;=0,G49=INT(G49),ISNUMBER(H49),H49&gt;=0,H49=INT(H49),ISNUMBER(I49),I49&gt;=0,I49=INT(I49),ISNUMBER(J49),J49&gt;=0,J49=INT(J49),ISNUMBER(K49),K49&gt;0,K49=INT(K49),ISNUMBER(L49),L49&gt;=0,L49=INT(L49)),FALSE),"OK","Check input"))</f>
        <v/>
      </c>
      <c r="U49" s="11">
        <f>IF(T49="OK",D49*J49/100,0)</f>
        <v>0</v>
      </c>
    </row>
    <row r="50" spans="1:21" ht="23" customHeight="1">
      <c r="A50" s="9"/>
      <c r="B50" s="9"/>
      <c r="C50" s="9"/>
      <c r="D50" s="10"/>
      <c r="E50" s="10"/>
      <c r="F50" s="10"/>
      <c r="G50" s="10"/>
      <c r="H50" s="10"/>
      <c r="I50" s="10"/>
      <c r="J50" s="10"/>
      <c r="K50" s="10"/>
      <c r="L50" s="10"/>
      <c r="M50" s="11">
        <f>IF(T50="OK",D50-E50,"")</f>
        <v/>
      </c>
      <c r="N50" s="11">
        <f>IF(T50="OK",M50+F50,"")</f>
        <v/>
      </c>
      <c r="O50" s="11">
        <f>IF(T50="OK",ROUNDUP(G50*(H50+I50)/30,0),"")</f>
        <v/>
      </c>
      <c r="P50" s="11">
        <f>IF(T50="OK",ROUNDUP(G50*(H50+I50+L50)/30,0),"")</f>
        <v/>
      </c>
      <c r="Q50" s="11">
        <f>IF(T50="OK",IF(AND(G50&gt;0,N50&lt;=O50),ROUNDUP(MAX(0,P50-N50)/K50,0)*K50,0),"")</f>
        <v/>
      </c>
      <c r="R50" s="12">
        <f>IF(T50="OK",Q50*J50/100,"")</f>
        <v/>
      </c>
      <c r="S50" s="13">
        <f>IF(T50="OK",IF(G50=0,"No demand",IF(N50&lt;=O50,"Reorder","Healthy")),"")</f>
        <v/>
      </c>
      <c r="T50" s="13">
        <f>IF(A50="","",IF(IFERROR(AND(COUNTIF($A$6:$A$105,A50)=1,B50&lt;&gt;"",C50&lt;&gt;"",ISNUMBER(D50),D50&gt;=0,D50=INT(D50),ISNUMBER(E50),E50&gt;=0,E50=INT(E50),ISNUMBER(F50),F50&gt;=0,F50=INT(F50),ISNUMBER(G50),G50&gt;=0,G50=INT(G50),ISNUMBER(H50),H50&gt;=0,H50=INT(H50),ISNUMBER(I50),I50&gt;=0,I50=INT(I50),ISNUMBER(J50),J50&gt;=0,J50=INT(J50),ISNUMBER(K50),K50&gt;0,K50=INT(K50),ISNUMBER(L50),L50&gt;=0,L50=INT(L50)),FALSE),"OK","Check input"))</f>
        <v/>
      </c>
      <c r="U50" s="11">
        <f>IF(T50="OK",D50*J50/100,0)</f>
        <v>0</v>
      </c>
    </row>
    <row r="51" spans="1:21" ht="23" customHeight="1">
      <c r="A51" s="9"/>
      <c r="B51" s="9"/>
      <c r="C51" s="9"/>
      <c r="D51" s="10"/>
      <c r="E51" s="10"/>
      <c r="F51" s="10"/>
      <c r="G51" s="10"/>
      <c r="H51" s="10"/>
      <c r="I51" s="10"/>
      <c r="J51" s="10"/>
      <c r="K51" s="10"/>
      <c r="L51" s="10"/>
      <c r="M51" s="11">
        <f>IF(T51="OK",D51-E51,"")</f>
        <v/>
      </c>
      <c r="N51" s="11">
        <f>IF(T51="OK",M51+F51,"")</f>
        <v/>
      </c>
      <c r="O51" s="11">
        <f>IF(T51="OK",ROUNDUP(G51*(H51+I51)/30,0),"")</f>
        <v/>
      </c>
      <c r="P51" s="11">
        <f>IF(T51="OK",ROUNDUP(G51*(H51+I51+L51)/30,0),"")</f>
        <v/>
      </c>
      <c r="Q51" s="11">
        <f>IF(T51="OK",IF(AND(G51&gt;0,N51&lt;=O51),ROUNDUP(MAX(0,P51-N51)/K51,0)*K51,0),"")</f>
        <v/>
      </c>
      <c r="R51" s="12">
        <f>IF(T51="OK",Q51*J51/100,"")</f>
        <v/>
      </c>
      <c r="S51" s="13">
        <f>IF(T51="OK",IF(G51=0,"No demand",IF(N51&lt;=O51,"Reorder","Healthy")),"")</f>
        <v/>
      </c>
      <c r="T51" s="13">
        <f>IF(A51="","",IF(IFERROR(AND(COUNTIF($A$6:$A$105,A51)=1,B51&lt;&gt;"",C51&lt;&gt;"",ISNUMBER(D51),D51&gt;=0,D51=INT(D51),ISNUMBER(E51),E51&gt;=0,E51=INT(E51),ISNUMBER(F51),F51&gt;=0,F51=INT(F51),ISNUMBER(G51),G51&gt;=0,G51=INT(G51),ISNUMBER(H51),H51&gt;=0,H51=INT(H51),ISNUMBER(I51),I51&gt;=0,I51=INT(I51),ISNUMBER(J51),J51&gt;=0,J51=INT(J51),ISNUMBER(K51),K51&gt;0,K51=INT(K51),ISNUMBER(L51),L51&gt;=0,L51=INT(L51)),FALSE),"OK","Check input"))</f>
        <v/>
      </c>
      <c r="U51" s="11">
        <f>IF(T51="OK",D51*J51/100,0)</f>
        <v>0</v>
      </c>
    </row>
    <row r="52" spans="1:21" ht="23" customHeight="1">
      <c r="A52" s="9"/>
      <c r="B52" s="9"/>
      <c r="C52" s="9"/>
      <c r="D52" s="10"/>
      <c r="E52" s="10"/>
      <c r="F52" s="10"/>
      <c r="G52" s="10"/>
      <c r="H52" s="10"/>
      <c r="I52" s="10"/>
      <c r="J52" s="10"/>
      <c r="K52" s="10"/>
      <c r="L52" s="10"/>
      <c r="M52" s="11">
        <f>IF(T52="OK",D52-E52,"")</f>
        <v/>
      </c>
      <c r="N52" s="11">
        <f>IF(T52="OK",M52+F52,"")</f>
        <v/>
      </c>
      <c r="O52" s="11">
        <f>IF(T52="OK",ROUNDUP(G52*(H52+I52)/30,0),"")</f>
        <v/>
      </c>
      <c r="P52" s="11">
        <f>IF(T52="OK",ROUNDUP(G52*(H52+I52+L52)/30,0),"")</f>
        <v/>
      </c>
      <c r="Q52" s="11">
        <f>IF(T52="OK",IF(AND(G52&gt;0,N52&lt;=O52),ROUNDUP(MAX(0,P52-N52)/K52,0)*K52,0),"")</f>
        <v/>
      </c>
      <c r="R52" s="12">
        <f>IF(T52="OK",Q52*J52/100,"")</f>
        <v/>
      </c>
      <c r="S52" s="13">
        <f>IF(T52="OK",IF(G52=0,"No demand",IF(N52&lt;=O52,"Reorder","Healthy")),"")</f>
        <v/>
      </c>
      <c r="T52" s="13">
        <f>IF(A52="","",IF(IFERROR(AND(COUNTIF($A$6:$A$105,A52)=1,B52&lt;&gt;"",C52&lt;&gt;"",ISNUMBER(D52),D52&gt;=0,D52=INT(D52),ISNUMBER(E52),E52&gt;=0,E52=INT(E52),ISNUMBER(F52),F52&gt;=0,F52=INT(F52),ISNUMBER(G52),G52&gt;=0,G52=INT(G52),ISNUMBER(H52),H52&gt;=0,H52=INT(H52),ISNUMBER(I52),I52&gt;=0,I52=INT(I52),ISNUMBER(J52),J52&gt;=0,J52=INT(J52),ISNUMBER(K52),K52&gt;0,K52=INT(K52),ISNUMBER(L52),L52&gt;=0,L52=INT(L52)),FALSE),"OK","Check input"))</f>
        <v/>
      </c>
      <c r="U52" s="11">
        <f>IF(T52="OK",D52*J52/100,0)</f>
        <v>0</v>
      </c>
    </row>
    <row r="53" spans="1:21" ht="23" customHeight="1">
      <c r="A53" s="9"/>
      <c r="B53" s="9"/>
      <c r="C53" s="9"/>
      <c r="D53" s="10"/>
      <c r="E53" s="10"/>
      <c r="F53" s="10"/>
      <c r="G53" s="10"/>
      <c r="H53" s="10"/>
      <c r="I53" s="10"/>
      <c r="J53" s="10"/>
      <c r="K53" s="10"/>
      <c r="L53" s="10"/>
      <c r="M53" s="11">
        <f>IF(T53="OK",D53-E53,"")</f>
        <v/>
      </c>
      <c r="N53" s="11">
        <f>IF(T53="OK",M53+F53,"")</f>
        <v/>
      </c>
      <c r="O53" s="11">
        <f>IF(T53="OK",ROUNDUP(G53*(H53+I53)/30,0),"")</f>
        <v/>
      </c>
      <c r="P53" s="11">
        <f>IF(T53="OK",ROUNDUP(G53*(H53+I53+L53)/30,0),"")</f>
        <v/>
      </c>
      <c r="Q53" s="11">
        <f>IF(T53="OK",IF(AND(G53&gt;0,N53&lt;=O53),ROUNDUP(MAX(0,P53-N53)/K53,0)*K53,0),"")</f>
        <v/>
      </c>
      <c r="R53" s="12">
        <f>IF(T53="OK",Q53*J53/100,"")</f>
        <v/>
      </c>
      <c r="S53" s="13">
        <f>IF(T53="OK",IF(G53=0,"No demand",IF(N53&lt;=O53,"Reorder","Healthy")),"")</f>
        <v/>
      </c>
      <c r="T53" s="13">
        <f>IF(A53="","",IF(IFERROR(AND(COUNTIF($A$6:$A$105,A53)=1,B53&lt;&gt;"",C53&lt;&gt;"",ISNUMBER(D53),D53&gt;=0,D53=INT(D53),ISNUMBER(E53),E53&gt;=0,E53=INT(E53),ISNUMBER(F53),F53&gt;=0,F53=INT(F53),ISNUMBER(G53),G53&gt;=0,G53=INT(G53),ISNUMBER(H53),H53&gt;=0,H53=INT(H53),ISNUMBER(I53),I53&gt;=0,I53=INT(I53),ISNUMBER(J53),J53&gt;=0,J53=INT(J53),ISNUMBER(K53),K53&gt;0,K53=INT(K53),ISNUMBER(L53),L53&gt;=0,L53=INT(L53)),FALSE),"OK","Check input"))</f>
        <v/>
      </c>
      <c r="U53" s="11">
        <f>IF(T53="OK",D53*J53/100,0)</f>
        <v>0</v>
      </c>
    </row>
    <row r="54" spans="1:21" ht="23" customHeight="1">
      <c r="A54" s="9"/>
      <c r="B54" s="9"/>
      <c r="C54" s="9"/>
      <c r="D54" s="10"/>
      <c r="E54" s="10"/>
      <c r="F54" s="10"/>
      <c r="G54" s="10"/>
      <c r="H54" s="10"/>
      <c r="I54" s="10"/>
      <c r="J54" s="10"/>
      <c r="K54" s="10"/>
      <c r="L54" s="10"/>
      <c r="M54" s="11">
        <f>IF(T54="OK",D54-E54,"")</f>
        <v/>
      </c>
      <c r="N54" s="11">
        <f>IF(T54="OK",M54+F54,"")</f>
        <v/>
      </c>
      <c r="O54" s="11">
        <f>IF(T54="OK",ROUNDUP(G54*(H54+I54)/30,0),"")</f>
        <v/>
      </c>
      <c r="P54" s="11">
        <f>IF(T54="OK",ROUNDUP(G54*(H54+I54+L54)/30,0),"")</f>
        <v/>
      </c>
      <c r="Q54" s="11">
        <f>IF(T54="OK",IF(AND(G54&gt;0,N54&lt;=O54),ROUNDUP(MAX(0,P54-N54)/K54,0)*K54,0),"")</f>
        <v/>
      </c>
      <c r="R54" s="12">
        <f>IF(T54="OK",Q54*J54/100,"")</f>
        <v/>
      </c>
      <c r="S54" s="13">
        <f>IF(T54="OK",IF(G54=0,"No demand",IF(N54&lt;=O54,"Reorder","Healthy")),"")</f>
        <v/>
      </c>
      <c r="T54" s="13">
        <f>IF(A54="","",IF(IFERROR(AND(COUNTIF($A$6:$A$105,A54)=1,B54&lt;&gt;"",C54&lt;&gt;"",ISNUMBER(D54),D54&gt;=0,D54=INT(D54),ISNUMBER(E54),E54&gt;=0,E54=INT(E54),ISNUMBER(F54),F54&gt;=0,F54=INT(F54),ISNUMBER(G54),G54&gt;=0,G54=INT(G54),ISNUMBER(H54),H54&gt;=0,H54=INT(H54),ISNUMBER(I54),I54&gt;=0,I54=INT(I54),ISNUMBER(J54),J54&gt;=0,J54=INT(J54),ISNUMBER(K54),K54&gt;0,K54=INT(K54),ISNUMBER(L54),L54&gt;=0,L54=INT(L54)),FALSE),"OK","Check input"))</f>
        <v/>
      </c>
      <c r="U54" s="11">
        <f>IF(T54="OK",D54*J54/100,0)</f>
        <v>0</v>
      </c>
    </row>
    <row r="55" spans="1:21" ht="23" customHeight="1">
      <c r="A55" s="9"/>
      <c r="B55" s="9"/>
      <c r="C55" s="9"/>
      <c r="D55" s="10"/>
      <c r="E55" s="10"/>
      <c r="F55" s="10"/>
      <c r="G55" s="10"/>
      <c r="H55" s="10"/>
      <c r="I55" s="10"/>
      <c r="J55" s="10"/>
      <c r="K55" s="10"/>
      <c r="L55" s="10"/>
      <c r="M55" s="11">
        <f>IF(T55="OK",D55-E55,"")</f>
        <v/>
      </c>
      <c r="N55" s="11">
        <f>IF(T55="OK",M55+F55,"")</f>
        <v/>
      </c>
      <c r="O55" s="11">
        <f>IF(T55="OK",ROUNDUP(G55*(H55+I55)/30,0),"")</f>
        <v/>
      </c>
      <c r="P55" s="11">
        <f>IF(T55="OK",ROUNDUP(G55*(H55+I55+L55)/30,0),"")</f>
        <v/>
      </c>
      <c r="Q55" s="11">
        <f>IF(T55="OK",IF(AND(G55&gt;0,N55&lt;=O55),ROUNDUP(MAX(0,P55-N55)/K55,0)*K55,0),"")</f>
        <v/>
      </c>
      <c r="R55" s="12">
        <f>IF(T55="OK",Q55*J55/100,"")</f>
        <v/>
      </c>
      <c r="S55" s="13">
        <f>IF(T55="OK",IF(G55=0,"No demand",IF(N55&lt;=O55,"Reorder","Healthy")),"")</f>
        <v/>
      </c>
      <c r="T55" s="13">
        <f>IF(A55="","",IF(IFERROR(AND(COUNTIF($A$6:$A$105,A55)=1,B55&lt;&gt;"",C55&lt;&gt;"",ISNUMBER(D55),D55&gt;=0,D55=INT(D55),ISNUMBER(E55),E55&gt;=0,E55=INT(E55),ISNUMBER(F55),F55&gt;=0,F55=INT(F55),ISNUMBER(G55),G55&gt;=0,G55=INT(G55),ISNUMBER(H55),H55&gt;=0,H55=INT(H55),ISNUMBER(I55),I55&gt;=0,I55=INT(I55),ISNUMBER(J55),J55&gt;=0,J55=INT(J55),ISNUMBER(K55),K55&gt;0,K55=INT(K55),ISNUMBER(L55),L55&gt;=0,L55=INT(L55)),FALSE),"OK","Check input"))</f>
        <v/>
      </c>
      <c r="U55" s="11">
        <f>IF(T55="OK",D55*J55/100,0)</f>
        <v>0</v>
      </c>
    </row>
    <row r="56" spans="1:21" ht="23" customHeight="1">
      <c r="A56" s="9"/>
      <c r="B56" s="9"/>
      <c r="C56" s="9"/>
      <c r="D56" s="10"/>
      <c r="E56" s="10"/>
      <c r="F56" s="10"/>
      <c r="G56" s="10"/>
      <c r="H56" s="10"/>
      <c r="I56" s="10"/>
      <c r="J56" s="10"/>
      <c r="K56" s="10"/>
      <c r="L56" s="10"/>
      <c r="M56" s="11">
        <f>IF(T56="OK",D56-E56,"")</f>
        <v/>
      </c>
      <c r="N56" s="11">
        <f>IF(T56="OK",M56+F56,"")</f>
        <v/>
      </c>
      <c r="O56" s="11">
        <f>IF(T56="OK",ROUNDUP(G56*(H56+I56)/30,0),"")</f>
        <v/>
      </c>
      <c r="P56" s="11">
        <f>IF(T56="OK",ROUNDUP(G56*(H56+I56+L56)/30,0),"")</f>
        <v/>
      </c>
      <c r="Q56" s="11">
        <f>IF(T56="OK",IF(AND(G56&gt;0,N56&lt;=O56),ROUNDUP(MAX(0,P56-N56)/K56,0)*K56,0),"")</f>
        <v/>
      </c>
      <c r="R56" s="12">
        <f>IF(T56="OK",Q56*J56/100,"")</f>
        <v/>
      </c>
      <c r="S56" s="13">
        <f>IF(T56="OK",IF(G56=0,"No demand",IF(N56&lt;=O56,"Reorder","Healthy")),"")</f>
        <v/>
      </c>
      <c r="T56" s="13">
        <f>IF(A56="","",IF(IFERROR(AND(COUNTIF($A$6:$A$105,A56)=1,B56&lt;&gt;"",C56&lt;&gt;"",ISNUMBER(D56),D56&gt;=0,D56=INT(D56),ISNUMBER(E56),E56&gt;=0,E56=INT(E56),ISNUMBER(F56),F56&gt;=0,F56=INT(F56),ISNUMBER(G56),G56&gt;=0,G56=INT(G56),ISNUMBER(H56),H56&gt;=0,H56=INT(H56),ISNUMBER(I56),I56&gt;=0,I56=INT(I56),ISNUMBER(J56),J56&gt;=0,J56=INT(J56),ISNUMBER(K56),K56&gt;0,K56=INT(K56),ISNUMBER(L56),L56&gt;=0,L56=INT(L56)),FALSE),"OK","Check input"))</f>
        <v/>
      </c>
      <c r="U56" s="11">
        <f>IF(T56="OK",D56*J56/100,0)</f>
        <v>0</v>
      </c>
    </row>
    <row r="57" spans="1:21" ht="23" customHeight="1">
      <c r="A57" s="9"/>
      <c r="B57" s="9"/>
      <c r="C57" s="9"/>
      <c r="D57" s="10"/>
      <c r="E57" s="10"/>
      <c r="F57" s="10"/>
      <c r="G57" s="10"/>
      <c r="H57" s="10"/>
      <c r="I57" s="10"/>
      <c r="J57" s="10"/>
      <c r="K57" s="10"/>
      <c r="L57" s="10"/>
      <c r="M57" s="11">
        <f>IF(T57="OK",D57-E57,"")</f>
        <v/>
      </c>
      <c r="N57" s="11">
        <f>IF(T57="OK",M57+F57,"")</f>
        <v/>
      </c>
      <c r="O57" s="11">
        <f>IF(T57="OK",ROUNDUP(G57*(H57+I57)/30,0),"")</f>
        <v/>
      </c>
      <c r="P57" s="11">
        <f>IF(T57="OK",ROUNDUP(G57*(H57+I57+L57)/30,0),"")</f>
        <v/>
      </c>
      <c r="Q57" s="11">
        <f>IF(T57="OK",IF(AND(G57&gt;0,N57&lt;=O57),ROUNDUP(MAX(0,P57-N57)/K57,0)*K57,0),"")</f>
        <v/>
      </c>
      <c r="R57" s="12">
        <f>IF(T57="OK",Q57*J57/100,"")</f>
        <v/>
      </c>
      <c r="S57" s="13">
        <f>IF(T57="OK",IF(G57=0,"No demand",IF(N57&lt;=O57,"Reorder","Healthy")),"")</f>
        <v/>
      </c>
      <c r="T57" s="13">
        <f>IF(A57="","",IF(IFERROR(AND(COUNTIF($A$6:$A$105,A57)=1,B57&lt;&gt;"",C57&lt;&gt;"",ISNUMBER(D57),D57&gt;=0,D57=INT(D57),ISNUMBER(E57),E57&gt;=0,E57=INT(E57),ISNUMBER(F57),F57&gt;=0,F57=INT(F57),ISNUMBER(G57),G57&gt;=0,G57=INT(G57),ISNUMBER(H57),H57&gt;=0,H57=INT(H57),ISNUMBER(I57),I57&gt;=0,I57=INT(I57),ISNUMBER(J57),J57&gt;=0,J57=INT(J57),ISNUMBER(K57),K57&gt;0,K57=INT(K57),ISNUMBER(L57),L57&gt;=0,L57=INT(L57)),FALSE),"OK","Check input"))</f>
        <v/>
      </c>
      <c r="U57" s="11">
        <f>IF(T57="OK",D57*J57/100,0)</f>
        <v>0</v>
      </c>
    </row>
    <row r="58" spans="1:21" ht="23" customHeight="1">
      <c r="A58" s="9"/>
      <c r="B58" s="9"/>
      <c r="C58" s="9"/>
      <c r="D58" s="10"/>
      <c r="E58" s="10"/>
      <c r="F58" s="10"/>
      <c r="G58" s="10"/>
      <c r="H58" s="10"/>
      <c r="I58" s="10"/>
      <c r="J58" s="10"/>
      <c r="K58" s="10"/>
      <c r="L58" s="10"/>
      <c r="M58" s="11">
        <f>IF(T58="OK",D58-E58,"")</f>
        <v/>
      </c>
      <c r="N58" s="11">
        <f>IF(T58="OK",M58+F58,"")</f>
        <v/>
      </c>
      <c r="O58" s="11">
        <f>IF(T58="OK",ROUNDUP(G58*(H58+I58)/30,0),"")</f>
        <v/>
      </c>
      <c r="P58" s="11">
        <f>IF(T58="OK",ROUNDUP(G58*(H58+I58+L58)/30,0),"")</f>
        <v/>
      </c>
      <c r="Q58" s="11">
        <f>IF(T58="OK",IF(AND(G58&gt;0,N58&lt;=O58),ROUNDUP(MAX(0,P58-N58)/K58,0)*K58,0),"")</f>
        <v/>
      </c>
      <c r="R58" s="12">
        <f>IF(T58="OK",Q58*J58/100,"")</f>
        <v/>
      </c>
      <c r="S58" s="13">
        <f>IF(T58="OK",IF(G58=0,"No demand",IF(N58&lt;=O58,"Reorder","Healthy")),"")</f>
        <v/>
      </c>
      <c r="T58" s="13">
        <f>IF(A58="","",IF(IFERROR(AND(COUNTIF($A$6:$A$105,A58)=1,B58&lt;&gt;"",C58&lt;&gt;"",ISNUMBER(D58),D58&gt;=0,D58=INT(D58),ISNUMBER(E58),E58&gt;=0,E58=INT(E58),ISNUMBER(F58),F58&gt;=0,F58=INT(F58),ISNUMBER(G58),G58&gt;=0,G58=INT(G58),ISNUMBER(H58),H58&gt;=0,H58=INT(H58),ISNUMBER(I58),I58&gt;=0,I58=INT(I58),ISNUMBER(J58),J58&gt;=0,J58=INT(J58),ISNUMBER(K58),K58&gt;0,K58=INT(K58),ISNUMBER(L58),L58&gt;=0,L58=INT(L58)),FALSE),"OK","Check input"))</f>
        <v/>
      </c>
      <c r="U58" s="11">
        <f>IF(T58="OK",D58*J58/100,0)</f>
        <v>0</v>
      </c>
    </row>
    <row r="59" spans="1:21" ht="23" customHeight="1">
      <c r="A59" s="9"/>
      <c r="B59" s="9"/>
      <c r="C59" s="9"/>
      <c r="D59" s="10"/>
      <c r="E59" s="10"/>
      <c r="F59" s="10"/>
      <c r="G59" s="10"/>
      <c r="H59" s="10"/>
      <c r="I59" s="10"/>
      <c r="J59" s="10"/>
      <c r="K59" s="10"/>
      <c r="L59" s="10"/>
      <c r="M59" s="11">
        <f>IF(T59="OK",D59-E59,"")</f>
        <v/>
      </c>
      <c r="N59" s="11">
        <f>IF(T59="OK",M59+F59,"")</f>
        <v/>
      </c>
      <c r="O59" s="11">
        <f>IF(T59="OK",ROUNDUP(G59*(H59+I59)/30,0),"")</f>
        <v/>
      </c>
      <c r="P59" s="11">
        <f>IF(T59="OK",ROUNDUP(G59*(H59+I59+L59)/30,0),"")</f>
        <v/>
      </c>
      <c r="Q59" s="11">
        <f>IF(T59="OK",IF(AND(G59&gt;0,N59&lt;=O59),ROUNDUP(MAX(0,P59-N59)/K59,0)*K59,0),"")</f>
        <v/>
      </c>
      <c r="R59" s="12">
        <f>IF(T59="OK",Q59*J59/100,"")</f>
        <v/>
      </c>
      <c r="S59" s="13">
        <f>IF(T59="OK",IF(G59=0,"No demand",IF(N59&lt;=O59,"Reorder","Healthy")),"")</f>
        <v/>
      </c>
      <c r="T59" s="13">
        <f>IF(A59="","",IF(IFERROR(AND(COUNTIF($A$6:$A$105,A59)=1,B59&lt;&gt;"",C59&lt;&gt;"",ISNUMBER(D59),D59&gt;=0,D59=INT(D59),ISNUMBER(E59),E59&gt;=0,E59=INT(E59),ISNUMBER(F59),F59&gt;=0,F59=INT(F59),ISNUMBER(G59),G59&gt;=0,G59=INT(G59),ISNUMBER(H59),H59&gt;=0,H59=INT(H59),ISNUMBER(I59),I59&gt;=0,I59=INT(I59),ISNUMBER(J59),J59&gt;=0,J59=INT(J59),ISNUMBER(K59),K59&gt;0,K59=INT(K59),ISNUMBER(L59),L59&gt;=0,L59=INT(L59)),FALSE),"OK","Check input"))</f>
        <v/>
      </c>
      <c r="U59" s="11">
        <f>IF(T59="OK",D59*J59/100,0)</f>
        <v>0</v>
      </c>
    </row>
    <row r="60" spans="1:21" ht="23" customHeight="1">
      <c r="A60" s="9"/>
      <c r="B60" s="9"/>
      <c r="C60" s="9"/>
      <c r="D60" s="10"/>
      <c r="E60" s="10"/>
      <c r="F60" s="10"/>
      <c r="G60" s="10"/>
      <c r="H60" s="10"/>
      <c r="I60" s="10"/>
      <c r="J60" s="10"/>
      <c r="K60" s="10"/>
      <c r="L60" s="10"/>
      <c r="M60" s="11">
        <f>IF(T60="OK",D60-E60,"")</f>
        <v/>
      </c>
      <c r="N60" s="11">
        <f>IF(T60="OK",M60+F60,"")</f>
        <v/>
      </c>
      <c r="O60" s="11">
        <f>IF(T60="OK",ROUNDUP(G60*(H60+I60)/30,0),"")</f>
        <v/>
      </c>
      <c r="P60" s="11">
        <f>IF(T60="OK",ROUNDUP(G60*(H60+I60+L60)/30,0),"")</f>
        <v/>
      </c>
      <c r="Q60" s="11">
        <f>IF(T60="OK",IF(AND(G60&gt;0,N60&lt;=O60),ROUNDUP(MAX(0,P60-N60)/K60,0)*K60,0),"")</f>
        <v/>
      </c>
      <c r="R60" s="12">
        <f>IF(T60="OK",Q60*J60/100,"")</f>
        <v/>
      </c>
      <c r="S60" s="13">
        <f>IF(T60="OK",IF(G60=0,"No demand",IF(N60&lt;=O60,"Reorder","Healthy")),"")</f>
        <v/>
      </c>
      <c r="T60" s="13">
        <f>IF(A60="","",IF(IFERROR(AND(COUNTIF($A$6:$A$105,A60)=1,B60&lt;&gt;"",C60&lt;&gt;"",ISNUMBER(D60),D60&gt;=0,D60=INT(D60),ISNUMBER(E60),E60&gt;=0,E60=INT(E60),ISNUMBER(F60),F60&gt;=0,F60=INT(F60),ISNUMBER(G60),G60&gt;=0,G60=INT(G60),ISNUMBER(H60),H60&gt;=0,H60=INT(H60),ISNUMBER(I60),I60&gt;=0,I60=INT(I60),ISNUMBER(J60),J60&gt;=0,J60=INT(J60),ISNUMBER(K60),K60&gt;0,K60=INT(K60),ISNUMBER(L60),L60&gt;=0,L60=INT(L60)),FALSE),"OK","Check input"))</f>
        <v/>
      </c>
      <c r="U60" s="11">
        <f>IF(T60="OK",D60*J60/100,0)</f>
        <v>0</v>
      </c>
    </row>
    <row r="61" spans="1:21" ht="23" customHeight="1">
      <c r="A61" s="9"/>
      <c r="B61" s="9"/>
      <c r="C61" s="9"/>
      <c r="D61" s="10"/>
      <c r="E61" s="10"/>
      <c r="F61" s="10"/>
      <c r="G61" s="10"/>
      <c r="H61" s="10"/>
      <c r="I61" s="10"/>
      <c r="J61" s="10"/>
      <c r="K61" s="10"/>
      <c r="L61" s="10"/>
      <c r="M61" s="11">
        <f>IF(T61="OK",D61-E61,"")</f>
        <v/>
      </c>
      <c r="N61" s="11">
        <f>IF(T61="OK",M61+F61,"")</f>
        <v/>
      </c>
      <c r="O61" s="11">
        <f>IF(T61="OK",ROUNDUP(G61*(H61+I61)/30,0),"")</f>
        <v/>
      </c>
      <c r="P61" s="11">
        <f>IF(T61="OK",ROUNDUP(G61*(H61+I61+L61)/30,0),"")</f>
        <v/>
      </c>
      <c r="Q61" s="11">
        <f>IF(T61="OK",IF(AND(G61&gt;0,N61&lt;=O61),ROUNDUP(MAX(0,P61-N61)/K61,0)*K61,0),"")</f>
        <v/>
      </c>
      <c r="R61" s="12">
        <f>IF(T61="OK",Q61*J61/100,"")</f>
        <v/>
      </c>
      <c r="S61" s="13">
        <f>IF(T61="OK",IF(G61=0,"No demand",IF(N61&lt;=O61,"Reorder","Healthy")),"")</f>
        <v/>
      </c>
      <c r="T61" s="13">
        <f>IF(A61="","",IF(IFERROR(AND(COUNTIF($A$6:$A$105,A61)=1,B61&lt;&gt;"",C61&lt;&gt;"",ISNUMBER(D61),D61&gt;=0,D61=INT(D61),ISNUMBER(E61),E61&gt;=0,E61=INT(E61),ISNUMBER(F61),F61&gt;=0,F61=INT(F61),ISNUMBER(G61),G61&gt;=0,G61=INT(G61),ISNUMBER(H61),H61&gt;=0,H61=INT(H61),ISNUMBER(I61),I61&gt;=0,I61=INT(I61),ISNUMBER(J61),J61&gt;=0,J61=INT(J61),ISNUMBER(K61),K61&gt;0,K61=INT(K61),ISNUMBER(L61),L61&gt;=0,L61=INT(L61)),FALSE),"OK","Check input"))</f>
        <v/>
      </c>
      <c r="U61" s="11">
        <f>IF(T61="OK",D61*J61/100,0)</f>
        <v>0</v>
      </c>
    </row>
    <row r="62" spans="1:21" ht="23" customHeight="1">
      <c r="A62" s="9"/>
      <c r="B62" s="9"/>
      <c r="C62" s="9"/>
      <c r="D62" s="10"/>
      <c r="E62" s="10"/>
      <c r="F62" s="10"/>
      <c r="G62" s="10"/>
      <c r="H62" s="10"/>
      <c r="I62" s="10"/>
      <c r="J62" s="10"/>
      <c r="K62" s="10"/>
      <c r="L62" s="10"/>
      <c r="M62" s="11">
        <f>IF(T62="OK",D62-E62,"")</f>
        <v/>
      </c>
      <c r="N62" s="11">
        <f>IF(T62="OK",M62+F62,"")</f>
        <v/>
      </c>
      <c r="O62" s="11">
        <f>IF(T62="OK",ROUNDUP(G62*(H62+I62)/30,0),"")</f>
        <v/>
      </c>
      <c r="P62" s="11">
        <f>IF(T62="OK",ROUNDUP(G62*(H62+I62+L62)/30,0),"")</f>
        <v/>
      </c>
      <c r="Q62" s="11">
        <f>IF(T62="OK",IF(AND(G62&gt;0,N62&lt;=O62),ROUNDUP(MAX(0,P62-N62)/K62,0)*K62,0),"")</f>
        <v/>
      </c>
      <c r="R62" s="12">
        <f>IF(T62="OK",Q62*J62/100,"")</f>
        <v/>
      </c>
      <c r="S62" s="13">
        <f>IF(T62="OK",IF(G62=0,"No demand",IF(N62&lt;=O62,"Reorder","Healthy")),"")</f>
        <v/>
      </c>
      <c r="T62" s="13">
        <f>IF(A62="","",IF(IFERROR(AND(COUNTIF($A$6:$A$105,A62)=1,B62&lt;&gt;"",C62&lt;&gt;"",ISNUMBER(D62),D62&gt;=0,D62=INT(D62),ISNUMBER(E62),E62&gt;=0,E62=INT(E62),ISNUMBER(F62),F62&gt;=0,F62=INT(F62),ISNUMBER(G62),G62&gt;=0,G62=INT(G62),ISNUMBER(H62),H62&gt;=0,H62=INT(H62),ISNUMBER(I62),I62&gt;=0,I62=INT(I62),ISNUMBER(J62),J62&gt;=0,J62=INT(J62),ISNUMBER(K62),K62&gt;0,K62=INT(K62),ISNUMBER(L62),L62&gt;=0,L62=INT(L62)),FALSE),"OK","Check input"))</f>
        <v/>
      </c>
      <c r="U62" s="11">
        <f>IF(T62="OK",D62*J62/100,0)</f>
        <v>0</v>
      </c>
    </row>
    <row r="63" spans="1:21" ht="23" customHeight="1">
      <c r="A63" s="9"/>
      <c r="B63" s="9"/>
      <c r="C63" s="9"/>
      <c r="D63" s="10"/>
      <c r="E63" s="10"/>
      <c r="F63" s="10"/>
      <c r="G63" s="10"/>
      <c r="H63" s="10"/>
      <c r="I63" s="10"/>
      <c r="J63" s="10"/>
      <c r="K63" s="10"/>
      <c r="L63" s="10"/>
      <c r="M63" s="11">
        <f>IF(T63="OK",D63-E63,"")</f>
        <v/>
      </c>
      <c r="N63" s="11">
        <f>IF(T63="OK",M63+F63,"")</f>
        <v/>
      </c>
      <c r="O63" s="11">
        <f>IF(T63="OK",ROUNDUP(G63*(H63+I63)/30,0),"")</f>
        <v/>
      </c>
      <c r="P63" s="11">
        <f>IF(T63="OK",ROUNDUP(G63*(H63+I63+L63)/30,0),"")</f>
        <v/>
      </c>
      <c r="Q63" s="11">
        <f>IF(T63="OK",IF(AND(G63&gt;0,N63&lt;=O63),ROUNDUP(MAX(0,P63-N63)/K63,0)*K63,0),"")</f>
        <v/>
      </c>
      <c r="R63" s="12">
        <f>IF(T63="OK",Q63*J63/100,"")</f>
        <v/>
      </c>
      <c r="S63" s="13">
        <f>IF(T63="OK",IF(G63=0,"No demand",IF(N63&lt;=O63,"Reorder","Healthy")),"")</f>
        <v/>
      </c>
      <c r="T63" s="13">
        <f>IF(A63="","",IF(IFERROR(AND(COUNTIF($A$6:$A$105,A63)=1,B63&lt;&gt;"",C63&lt;&gt;"",ISNUMBER(D63),D63&gt;=0,D63=INT(D63),ISNUMBER(E63),E63&gt;=0,E63=INT(E63),ISNUMBER(F63),F63&gt;=0,F63=INT(F63),ISNUMBER(G63),G63&gt;=0,G63=INT(G63),ISNUMBER(H63),H63&gt;=0,H63=INT(H63),ISNUMBER(I63),I63&gt;=0,I63=INT(I63),ISNUMBER(J63),J63&gt;=0,J63=INT(J63),ISNUMBER(K63),K63&gt;0,K63=INT(K63),ISNUMBER(L63),L63&gt;=0,L63=INT(L63)),FALSE),"OK","Check input"))</f>
        <v/>
      </c>
      <c r="U63" s="11">
        <f>IF(T63="OK",D63*J63/100,0)</f>
        <v>0</v>
      </c>
    </row>
    <row r="64" spans="1:21" ht="23" customHeight="1">
      <c r="A64" s="9"/>
      <c r="B64" s="9"/>
      <c r="C64" s="9"/>
      <c r="D64" s="10"/>
      <c r="E64" s="10"/>
      <c r="F64" s="10"/>
      <c r="G64" s="10"/>
      <c r="H64" s="10"/>
      <c r="I64" s="10"/>
      <c r="J64" s="10"/>
      <c r="K64" s="10"/>
      <c r="L64" s="10"/>
      <c r="M64" s="11">
        <f>IF(T64="OK",D64-E64,"")</f>
        <v/>
      </c>
      <c r="N64" s="11">
        <f>IF(T64="OK",M64+F64,"")</f>
        <v/>
      </c>
      <c r="O64" s="11">
        <f>IF(T64="OK",ROUNDUP(G64*(H64+I64)/30,0),"")</f>
        <v/>
      </c>
      <c r="P64" s="11">
        <f>IF(T64="OK",ROUNDUP(G64*(H64+I64+L64)/30,0),"")</f>
        <v/>
      </c>
      <c r="Q64" s="11">
        <f>IF(T64="OK",IF(AND(G64&gt;0,N64&lt;=O64),ROUNDUP(MAX(0,P64-N64)/K64,0)*K64,0),"")</f>
        <v/>
      </c>
      <c r="R64" s="12">
        <f>IF(T64="OK",Q64*J64/100,"")</f>
        <v/>
      </c>
      <c r="S64" s="13">
        <f>IF(T64="OK",IF(G64=0,"No demand",IF(N64&lt;=O64,"Reorder","Healthy")),"")</f>
        <v/>
      </c>
      <c r="T64" s="13">
        <f>IF(A64="","",IF(IFERROR(AND(COUNTIF($A$6:$A$105,A64)=1,B64&lt;&gt;"",C64&lt;&gt;"",ISNUMBER(D64),D64&gt;=0,D64=INT(D64),ISNUMBER(E64),E64&gt;=0,E64=INT(E64),ISNUMBER(F64),F64&gt;=0,F64=INT(F64),ISNUMBER(G64),G64&gt;=0,G64=INT(G64),ISNUMBER(H64),H64&gt;=0,H64=INT(H64),ISNUMBER(I64),I64&gt;=0,I64=INT(I64),ISNUMBER(J64),J64&gt;=0,J64=INT(J64),ISNUMBER(K64),K64&gt;0,K64=INT(K64),ISNUMBER(L64),L64&gt;=0,L64=INT(L64)),FALSE),"OK","Check input"))</f>
        <v/>
      </c>
      <c r="U64" s="11">
        <f>IF(T64="OK",D64*J64/100,0)</f>
        <v>0</v>
      </c>
    </row>
    <row r="65" spans="1:21" ht="23" customHeight="1">
      <c r="A65" s="9"/>
      <c r="B65" s="9"/>
      <c r="C65" s="9"/>
      <c r="D65" s="10"/>
      <c r="E65" s="10"/>
      <c r="F65" s="10"/>
      <c r="G65" s="10"/>
      <c r="H65" s="10"/>
      <c r="I65" s="10"/>
      <c r="J65" s="10"/>
      <c r="K65" s="10"/>
      <c r="L65" s="10"/>
      <c r="M65" s="11">
        <f>IF(T65="OK",D65-E65,"")</f>
        <v/>
      </c>
      <c r="N65" s="11">
        <f>IF(T65="OK",M65+F65,"")</f>
        <v/>
      </c>
      <c r="O65" s="11">
        <f>IF(T65="OK",ROUNDUP(G65*(H65+I65)/30,0),"")</f>
        <v/>
      </c>
      <c r="P65" s="11">
        <f>IF(T65="OK",ROUNDUP(G65*(H65+I65+L65)/30,0),"")</f>
        <v/>
      </c>
      <c r="Q65" s="11">
        <f>IF(T65="OK",IF(AND(G65&gt;0,N65&lt;=O65),ROUNDUP(MAX(0,P65-N65)/K65,0)*K65,0),"")</f>
        <v/>
      </c>
      <c r="R65" s="12">
        <f>IF(T65="OK",Q65*J65/100,"")</f>
        <v/>
      </c>
      <c r="S65" s="13">
        <f>IF(T65="OK",IF(G65=0,"No demand",IF(N65&lt;=O65,"Reorder","Healthy")),"")</f>
        <v/>
      </c>
      <c r="T65" s="13">
        <f>IF(A65="","",IF(IFERROR(AND(COUNTIF($A$6:$A$105,A65)=1,B65&lt;&gt;"",C65&lt;&gt;"",ISNUMBER(D65),D65&gt;=0,D65=INT(D65),ISNUMBER(E65),E65&gt;=0,E65=INT(E65),ISNUMBER(F65),F65&gt;=0,F65=INT(F65),ISNUMBER(G65),G65&gt;=0,G65=INT(G65),ISNUMBER(H65),H65&gt;=0,H65=INT(H65),ISNUMBER(I65),I65&gt;=0,I65=INT(I65),ISNUMBER(J65),J65&gt;=0,J65=INT(J65),ISNUMBER(K65),K65&gt;0,K65=INT(K65),ISNUMBER(L65),L65&gt;=0,L65=INT(L65)),FALSE),"OK","Check input"))</f>
        <v/>
      </c>
      <c r="U65" s="11">
        <f>IF(T65="OK",D65*J65/100,0)</f>
        <v>0</v>
      </c>
    </row>
    <row r="66" spans="1:21" ht="23" customHeight="1">
      <c r="A66" s="9"/>
      <c r="B66" s="9"/>
      <c r="C66" s="9"/>
      <c r="D66" s="10"/>
      <c r="E66" s="10"/>
      <c r="F66" s="10"/>
      <c r="G66" s="10"/>
      <c r="H66" s="10"/>
      <c r="I66" s="10"/>
      <c r="J66" s="10"/>
      <c r="K66" s="10"/>
      <c r="L66" s="10"/>
      <c r="M66" s="11">
        <f>IF(T66="OK",D66-E66,"")</f>
        <v/>
      </c>
      <c r="N66" s="11">
        <f>IF(T66="OK",M66+F66,"")</f>
        <v/>
      </c>
      <c r="O66" s="11">
        <f>IF(T66="OK",ROUNDUP(G66*(H66+I66)/30,0),"")</f>
        <v/>
      </c>
      <c r="P66" s="11">
        <f>IF(T66="OK",ROUNDUP(G66*(H66+I66+L66)/30,0),"")</f>
        <v/>
      </c>
      <c r="Q66" s="11">
        <f>IF(T66="OK",IF(AND(G66&gt;0,N66&lt;=O66),ROUNDUP(MAX(0,P66-N66)/K66,0)*K66,0),"")</f>
        <v/>
      </c>
      <c r="R66" s="12">
        <f>IF(T66="OK",Q66*J66/100,"")</f>
        <v/>
      </c>
      <c r="S66" s="13">
        <f>IF(T66="OK",IF(G66=0,"No demand",IF(N66&lt;=O66,"Reorder","Healthy")),"")</f>
        <v/>
      </c>
      <c r="T66" s="13">
        <f>IF(A66="","",IF(IFERROR(AND(COUNTIF($A$6:$A$105,A66)=1,B66&lt;&gt;"",C66&lt;&gt;"",ISNUMBER(D66),D66&gt;=0,D66=INT(D66),ISNUMBER(E66),E66&gt;=0,E66=INT(E66),ISNUMBER(F66),F66&gt;=0,F66=INT(F66),ISNUMBER(G66),G66&gt;=0,G66=INT(G66),ISNUMBER(H66),H66&gt;=0,H66=INT(H66),ISNUMBER(I66),I66&gt;=0,I66=INT(I66),ISNUMBER(J66),J66&gt;=0,J66=INT(J66),ISNUMBER(K66),K66&gt;0,K66=INT(K66),ISNUMBER(L66),L66&gt;=0,L66=INT(L66)),FALSE),"OK","Check input"))</f>
        <v/>
      </c>
      <c r="U66" s="11">
        <f>IF(T66="OK",D66*J66/100,0)</f>
        <v>0</v>
      </c>
    </row>
    <row r="67" spans="1:21" ht="23" customHeight="1">
      <c r="A67" s="9"/>
      <c r="B67" s="9"/>
      <c r="C67" s="9"/>
      <c r="D67" s="10"/>
      <c r="E67" s="10"/>
      <c r="F67" s="10"/>
      <c r="G67" s="10"/>
      <c r="H67" s="10"/>
      <c r="I67" s="10"/>
      <c r="J67" s="10"/>
      <c r="K67" s="10"/>
      <c r="L67" s="10"/>
      <c r="M67" s="11">
        <f>IF(T67="OK",D67-E67,"")</f>
        <v/>
      </c>
      <c r="N67" s="11">
        <f>IF(T67="OK",M67+F67,"")</f>
        <v/>
      </c>
      <c r="O67" s="11">
        <f>IF(T67="OK",ROUNDUP(G67*(H67+I67)/30,0),"")</f>
        <v/>
      </c>
      <c r="P67" s="11">
        <f>IF(T67="OK",ROUNDUP(G67*(H67+I67+L67)/30,0),"")</f>
        <v/>
      </c>
      <c r="Q67" s="11">
        <f>IF(T67="OK",IF(AND(G67&gt;0,N67&lt;=O67),ROUNDUP(MAX(0,P67-N67)/K67,0)*K67,0),"")</f>
        <v/>
      </c>
      <c r="R67" s="12">
        <f>IF(T67="OK",Q67*J67/100,"")</f>
        <v/>
      </c>
      <c r="S67" s="13">
        <f>IF(T67="OK",IF(G67=0,"No demand",IF(N67&lt;=O67,"Reorder","Healthy")),"")</f>
        <v/>
      </c>
      <c r="T67" s="13">
        <f>IF(A67="","",IF(IFERROR(AND(COUNTIF($A$6:$A$105,A67)=1,B67&lt;&gt;"",C67&lt;&gt;"",ISNUMBER(D67),D67&gt;=0,D67=INT(D67),ISNUMBER(E67),E67&gt;=0,E67=INT(E67),ISNUMBER(F67),F67&gt;=0,F67=INT(F67),ISNUMBER(G67),G67&gt;=0,G67=INT(G67),ISNUMBER(H67),H67&gt;=0,H67=INT(H67),ISNUMBER(I67),I67&gt;=0,I67=INT(I67),ISNUMBER(J67),J67&gt;=0,J67=INT(J67),ISNUMBER(K67),K67&gt;0,K67=INT(K67),ISNUMBER(L67),L67&gt;=0,L67=INT(L67)),FALSE),"OK","Check input"))</f>
        <v/>
      </c>
      <c r="U67" s="11">
        <f>IF(T67="OK",D67*J67/100,0)</f>
        <v>0</v>
      </c>
    </row>
    <row r="68" spans="1:21" ht="23" customHeight="1">
      <c r="A68" s="9"/>
      <c r="B68" s="9"/>
      <c r="C68" s="9"/>
      <c r="D68" s="10"/>
      <c r="E68" s="10"/>
      <c r="F68" s="10"/>
      <c r="G68" s="10"/>
      <c r="H68" s="10"/>
      <c r="I68" s="10"/>
      <c r="J68" s="10"/>
      <c r="K68" s="10"/>
      <c r="L68" s="10"/>
      <c r="M68" s="11">
        <f>IF(T68="OK",D68-E68,"")</f>
        <v/>
      </c>
      <c r="N68" s="11">
        <f>IF(T68="OK",M68+F68,"")</f>
        <v/>
      </c>
      <c r="O68" s="11">
        <f>IF(T68="OK",ROUNDUP(G68*(H68+I68)/30,0),"")</f>
        <v/>
      </c>
      <c r="P68" s="11">
        <f>IF(T68="OK",ROUNDUP(G68*(H68+I68+L68)/30,0),"")</f>
        <v/>
      </c>
      <c r="Q68" s="11">
        <f>IF(T68="OK",IF(AND(G68&gt;0,N68&lt;=O68),ROUNDUP(MAX(0,P68-N68)/K68,0)*K68,0),"")</f>
        <v/>
      </c>
      <c r="R68" s="12">
        <f>IF(T68="OK",Q68*J68/100,"")</f>
        <v/>
      </c>
      <c r="S68" s="13">
        <f>IF(T68="OK",IF(G68=0,"No demand",IF(N68&lt;=O68,"Reorder","Healthy")),"")</f>
        <v/>
      </c>
      <c r="T68" s="13">
        <f>IF(A68="","",IF(IFERROR(AND(COUNTIF($A$6:$A$105,A68)=1,B68&lt;&gt;"",C68&lt;&gt;"",ISNUMBER(D68),D68&gt;=0,D68=INT(D68),ISNUMBER(E68),E68&gt;=0,E68=INT(E68),ISNUMBER(F68),F68&gt;=0,F68=INT(F68),ISNUMBER(G68),G68&gt;=0,G68=INT(G68),ISNUMBER(H68),H68&gt;=0,H68=INT(H68),ISNUMBER(I68),I68&gt;=0,I68=INT(I68),ISNUMBER(J68),J68&gt;=0,J68=INT(J68),ISNUMBER(K68),K68&gt;0,K68=INT(K68),ISNUMBER(L68),L68&gt;=0,L68=INT(L68)),FALSE),"OK","Check input"))</f>
        <v/>
      </c>
      <c r="U68" s="11">
        <f>IF(T68="OK",D68*J68/100,0)</f>
        <v>0</v>
      </c>
    </row>
    <row r="69" spans="1:21" ht="23" customHeight="1">
      <c r="A69" s="9"/>
      <c r="B69" s="9"/>
      <c r="C69" s="9"/>
      <c r="D69" s="10"/>
      <c r="E69" s="10"/>
      <c r="F69" s="10"/>
      <c r="G69" s="10"/>
      <c r="H69" s="10"/>
      <c r="I69" s="10"/>
      <c r="J69" s="10"/>
      <c r="K69" s="10"/>
      <c r="L69" s="10"/>
      <c r="M69" s="11">
        <f>IF(T69="OK",D69-E69,"")</f>
        <v/>
      </c>
      <c r="N69" s="11">
        <f>IF(T69="OK",M69+F69,"")</f>
        <v/>
      </c>
      <c r="O69" s="11">
        <f>IF(T69="OK",ROUNDUP(G69*(H69+I69)/30,0),"")</f>
        <v/>
      </c>
      <c r="P69" s="11">
        <f>IF(T69="OK",ROUNDUP(G69*(H69+I69+L69)/30,0),"")</f>
        <v/>
      </c>
      <c r="Q69" s="11">
        <f>IF(T69="OK",IF(AND(G69&gt;0,N69&lt;=O69),ROUNDUP(MAX(0,P69-N69)/K69,0)*K69,0),"")</f>
        <v/>
      </c>
      <c r="R69" s="12">
        <f>IF(T69="OK",Q69*J69/100,"")</f>
        <v/>
      </c>
      <c r="S69" s="13">
        <f>IF(T69="OK",IF(G69=0,"No demand",IF(N69&lt;=O69,"Reorder","Healthy")),"")</f>
        <v/>
      </c>
      <c r="T69" s="13">
        <f>IF(A69="","",IF(IFERROR(AND(COUNTIF($A$6:$A$105,A69)=1,B69&lt;&gt;"",C69&lt;&gt;"",ISNUMBER(D69),D69&gt;=0,D69=INT(D69),ISNUMBER(E69),E69&gt;=0,E69=INT(E69),ISNUMBER(F69),F69&gt;=0,F69=INT(F69),ISNUMBER(G69),G69&gt;=0,G69=INT(G69),ISNUMBER(H69),H69&gt;=0,H69=INT(H69),ISNUMBER(I69),I69&gt;=0,I69=INT(I69),ISNUMBER(J69),J69&gt;=0,J69=INT(J69),ISNUMBER(K69),K69&gt;0,K69=INT(K69),ISNUMBER(L69),L69&gt;=0,L69=INT(L69)),FALSE),"OK","Check input"))</f>
        <v/>
      </c>
      <c r="U69" s="11">
        <f>IF(T69="OK",D69*J69/100,0)</f>
        <v>0</v>
      </c>
    </row>
    <row r="70" spans="1:21" ht="23" customHeight="1">
      <c r="A70" s="9"/>
      <c r="B70" s="9"/>
      <c r="C70" s="9"/>
      <c r="D70" s="10"/>
      <c r="E70" s="10"/>
      <c r="F70" s="10"/>
      <c r="G70" s="10"/>
      <c r="H70" s="10"/>
      <c r="I70" s="10"/>
      <c r="J70" s="10"/>
      <c r="K70" s="10"/>
      <c r="L70" s="10"/>
      <c r="M70" s="11">
        <f>IF(T70="OK",D70-E70,"")</f>
        <v/>
      </c>
      <c r="N70" s="11">
        <f>IF(T70="OK",M70+F70,"")</f>
        <v/>
      </c>
      <c r="O70" s="11">
        <f>IF(T70="OK",ROUNDUP(G70*(H70+I70)/30,0),"")</f>
        <v/>
      </c>
      <c r="P70" s="11">
        <f>IF(T70="OK",ROUNDUP(G70*(H70+I70+L70)/30,0),"")</f>
        <v/>
      </c>
      <c r="Q70" s="11">
        <f>IF(T70="OK",IF(AND(G70&gt;0,N70&lt;=O70),ROUNDUP(MAX(0,P70-N70)/K70,0)*K70,0),"")</f>
        <v/>
      </c>
      <c r="R70" s="12">
        <f>IF(T70="OK",Q70*J70/100,"")</f>
        <v/>
      </c>
      <c r="S70" s="13">
        <f>IF(T70="OK",IF(G70=0,"No demand",IF(N70&lt;=O70,"Reorder","Healthy")),"")</f>
        <v/>
      </c>
      <c r="T70" s="13">
        <f>IF(A70="","",IF(IFERROR(AND(COUNTIF($A$6:$A$105,A70)=1,B70&lt;&gt;"",C70&lt;&gt;"",ISNUMBER(D70),D70&gt;=0,D70=INT(D70),ISNUMBER(E70),E70&gt;=0,E70=INT(E70),ISNUMBER(F70),F70&gt;=0,F70=INT(F70),ISNUMBER(G70),G70&gt;=0,G70=INT(G70),ISNUMBER(H70),H70&gt;=0,H70=INT(H70),ISNUMBER(I70),I70&gt;=0,I70=INT(I70),ISNUMBER(J70),J70&gt;=0,J70=INT(J70),ISNUMBER(K70),K70&gt;0,K70=INT(K70),ISNUMBER(L70),L70&gt;=0,L70=INT(L70)),FALSE),"OK","Check input"))</f>
        <v/>
      </c>
      <c r="U70" s="11">
        <f>IF(T70="OK",D70*J70/100,0)</f>
        <v>0</v>
      </c>
    </row>
    <row r="71" spans="1:21" ht="23" customHeight="1">
      <c r="A71" s="9"/>
      <c r="B71" s="9"/>
      <c r="C71" s="9"/>
      <c r="D71" s="10"/>
      <c r="E71" s="10"/>
      <c r="F71" s="10"/>
      <c r="G71" s="10"/>
      <c r="H71" s="10"/>
      <c r="I71" s="10"/>
      <c r="J71" s="10"/>
      <c r="K71" s="10"/>
      <c r="L71" s="10"/>
      <c r="M71" s="11">
        <f>IF(T71="OK",D71-E71,"")</f>
        <v/>
      </c>
      <c r="N71" s="11">
        <f>IF(T71="OK",M71+F71,"")</f>
        <v/>
      </c>
      <c r="O71" s="11">
        <f>IF(T71="OK",ROUNDUP(G71*(H71+I71)/30,0),"")</f>
        <v/>
      </c>
      <c r="P71" s="11">
        <f>IF(T71="OK",ROUNDUP(G71*(H71+I71+L71)/30,0),"")</f>
        <v/>
      </c>
      <c r="Q71" s="11">
        <f>IF(T71="OK",IF(AND(G71&gt;0,N71&lt;=O71),ROUNDUP(MAX(0,P71-N71)/K71,0)*K71,0),"")</f>
        <v/>
      </c>
      <c r="R71" s="12">
        <f>IF(T71="OK",Q71*J71/100,"")</f>
        <v/>
      </c>
      <c r="S71" s="13">
        <f>IF(T71="OK",IF(G71=0,"No demand",IF(N71&lt;=O71,"Reorder","Healthy")),"")</f>
        <v/>
      </c>
      <c r="T71" s="13">
        <f>IF(A71="","",IF(IFERROR(AND(COUNTIF($A$6:$A$105,A71)=1,B71&lt;&gt;"",C71&lt;&gt;"",ISNUMBER(D71),D71&gt;=0,D71=INT(D71),ISNUMBER(E71),E71&gt;=0,E71=INT(E71),ISNUMBER(F71),F71&gt;=0,F71=INT(F71),ISNUMBER(G71),G71&gt;=0,G71=INT(G71),ISNUMBER(H71),H71&gt;=0,H71=INT(H71),ISNUMBER(I71),I71&gt;=0,I71=INT(I71),ISNUMBER(J71),J71&gt;=0,J71=INT(J71),ISNUMBER(K71),K71&gt;0,K71=INT(K71),ISNUMBER(L71),L71&gt;=0,L71=INT(L71)),FALSE),"OK","Check input"))</f>
        <v/>
      </c>
      <c r="U71" s="11">
        <f>IF(T71="OK",D71*J71/100,0)</f>
        <v>0</v>
      </c>
    </row>
    <row r="72" spans="1:21" ht="23" customHeight="1">
      <c r="A72" s="9"/>
      <c r="B72" s="9"/>
      <c r="C72" s="9"/>
      <c r="D72" s="10"/>
      <c r="E72" s="10"/>
      <c r="F72" s="10"/>
      <c r="G72" s="10"/>
      <c r="H72" s="10"/>
      <c r="I72" s="10"/>
      <c r="J72" s="10"/>
      <c r="K72" s="10"/>
      <c r="L72" s="10"/>
      <c r="M72" s="11">
        <f>IF(T72="OK",D72-E72,"")</f>
        <v/>
      </c>
      <c r="N72" s="11">
        <f>IF(T72="OK",M72+F72,"")</f>
        <v/>
      </c>
      <c r="O72" s="11">
        <f>IF(T72="OK",ROUNDUP(G72*(H72+I72)/30,0),"")</f>
        <v/>
      </c>
      <c r="P72" s="11">
        <f>IF(T72="OK",ROUNDUP(G72*(H72+I72+L72)/30,0),"")</f>
        <v/>
      </c>
      <c r="Q72" s="11">
        <f>IF(T72="OK",IF(AND(G72&gt;0,N72&lt;=O72),ROUNDUP(MAX(0,P72-N72)/K72,0)*K72,0),"")</f>
        <v/>
      </c>
      <c r="R72" s="12">
        <f>IF(T72="OK",Q72*J72/100,"")</f>
        <v/>
      </c>
      <c r="S72" s="13">
        <f>IF(T72="OK",IF(G72=0,"No demand",IF(N72&lt;=O72,"Reorder","Healthy")),"")</f>
        <v/>
      </c>
      <c r="T72" s="13">
        <f>IF(A72="","",IF(IFERROR(AND(COUNTIF($A$6:$A$105,A72)=1,B72&lt;&gt;"",C72&lt;&gt;"",ISNUMBER(D72),D72&gt;=0,D72=INT(D72),ISNUMBER(E72),E72&gt;=0,E72=INT(E72),ISNUMBER(F72),F72&gt;=0,F72=INT(F72),ISNUMBER(G72),G72&gt;=0,G72=INT(G72),ISNUMBER(H72),H72&gt;=0,H72=INT(H72),ISNUMBER(I72),I72&gt;=0,I72=INT(I72),ISNUMBER(J72),J72&gt;=0,J72=INT(J72),ISNUMBER(K72),K72&gt;0,K72=INT(K72),ISNUMBER(L72),L72&gt;=0,L72=INT(L72)),FALSE),"OK","Check input"))</f>
        <v/>
      </c>
      <c r="U72" s="11">
        <f>IF(T72="OK",D72*J72/100,0)</f>
        <v>0</v>
      </c>
    </row>
    <row r="73" spans="1:21" ht="23" customHeight="1">
      <c r="A73" s="9"/>
      <c r="B73" s="9"/>
      <c r="C73" s="9"/>
      <c r="D73" s="10"/>
      <c r="E73" s="10"/>
      <c r="F73" s="10"/>
      <c r="G73" s="10"/>
      <c r="H73" s="10"/>
      <c r="I73" s="10"/>
      <c r="J73" s="10"/>
      <c r="K73" s="10"/>
      <c r="L73" s="10"/>
      <c r="M73" s="11">
        <f>IF(T73="OK",D73-E73,"")</f>
        <v/>
      </c>
      <c r="N73" s="11">
        <f>IF(T73="OK",M73+F73,"")</f>
        <v/>
      </c>
      <c r="O73" s="11">
        <f>IF(T73="OK",ROUNDUP(G73*(H73+I73)/30,0),"")</f>
        <v/>
      </c>
      <c r="P73" s="11">
        <f>IF(T73="OK",ROUNDUP(G73*(H73+I73+L73)/30,0),"")</f>
        <v/>
      </c>
      <c r="Q73" s="11">
        <f>IF(T73="OK",IF(AND(G73&gt;0,N73&lt;=O73),ROUNDUP(MAX(0,P73-N73)/K73,0)*K73,0),"")</f>
        <v/>
      </c>
      <c r="R73" s="12">
        <f>IF(T73="OK",Q73*J73/100,"")</f>
        <v/>
      </c>
      <c r="S73" s="13">
        <f>IF(T73="OK",IF(G73=0,"No demand",IF(N73&lt;=O73,"Reorder","Healthy")),"")</f>
        <v/>
      </c>
      <c r="T73" s="13">
        <f>IF(A73="","",IF(IFERROR(AND(COUNTIF($A$6:$A$105,A73)=1,B73&lt;&gt;"",C73&lt;&gt;"",ISNUMBER(D73),D73&gt;=0,D73=INT(D73),ISNUMBER(E73),E73&gt;=0,E73=INT(E73),ISNUMBER(F73),F73&gt;=0,F73=INT(F73),ISNUMBER(G73),G73&gt;=0,G73=INT(G73),ISNUMBER(H73),H73&gt;=0,H73=INT(H73),ISNUMBER(I73),I73&gt;=0,I73=INT(I73),ISNUMBER(J73),J73&gt;=0,J73=INT(J73),ISNUMBER(K73),K73&gt;0,K73=INT(K73),ISNUMBER(L73),L73&gt;=0,L73=INT(L73)),FALSE),"OK","Check input"))</f>
        <v/>
      </c>
      <c r="U73" s="11">
        <f>IF(T73="OK",D73*J73/100,0)</f>
        <v>0</v>
      </c>
    </row>
    <row r="74" spans="1:21" ht="23" customHeight="1">
      <c r="A74" s="9"/>
      <c r="B74" s="9"/>
      <c r="C74" s="9"/>
      <c r="D74" s="10"/>
      <c r="E74" s="10"/>
      <c r="F74" s="10"/>
      <c r="G74" s="10"/>
      <c r="H74" s="10"/>
      <c r="I74" s="10"/>
      <c r="J74" s="10"/>
      <c r="K74" s="10"/>
      <c r="L74" s="10"/>
      <c r="M74" s="11">
        <f>IF(T74="OK",D74-E74,"")</f>
        <v/>
      </c>
      <c r="N74" s="11">
        <f>IF(T74="OK",M74+F74,"")</f>
        <v/>
      </c>
      <c r="O74" s="11">
        <f>IF(T74="OK",ROUNDUP(G74*(H74+I74)/30,0),"")</f>
        <v/>
      </c>
      <c r="P74" s="11">
        <f>IF(T74="OK",ROUNDUP(G74*(H74+I74+L74)/30,0),"")</f>
        <v/>
      </c>
      <c r="Q74" s="11">
        <f>IF(T74="OK",IF(AND(G74&gt;0,N74&lt;=O74),ROUNDUP(MAX(0,P74-N74)/K74,0)*K74,0),"")</f>
        <v/>
      </c>
      <c r="R74" s="12">
        <f>IF(T74="OK",Q74*J74/100,"")</f>
        <v/>
      </c>
      <c r="S74" s="13">
        <f>IF(T74="OK",IF(G74=0,"No demand",IF(N74&lt;=O74,"Reorder","Healthy")),"")</f>
        <v/>
      </c>
      <c r="T74" s="13">
        <f>IF(A74="","",IF(IFERROR(AND(COUNTIF($A$6:$A$105,A74)=1,B74&lt;&gt;"",C74&lt;&gt;"",ISNUMBER(D74),D74&gt;=0,D74=INT(D74),ISNUMBER(E74),E74&gt;=0,E74=INT(E74),ISNUMBER(F74),F74&gt;=0,F74=INT(F74),ISNUMBER(G74),G74&gt;=0,G74=INT(G74),ISNUMBER(H74),H74&gt;=0,H74=INT(H74),ISNUMBER(I74),I74&gt;=0,I74=INT(I74),ISNUMBER(J74),J74&gt;=0,J74=INT(J74),ISNUMBER(K74),K74&gt;0,K74=INT(K74),ISNUMBER(L74),L74&gt;=0,L74=INT(L74)),FALSE),"OK","Check input"))</f>
        <v/>
      </c>
      <c r="U74" s="11">
        <f>IF(T74="OK",D74*J74/100,0)</f>
        <v>0</v>
      </c>
    </row>
    <row r="75" spans="1:21" ht="23" customHeight="1">
      <c r="A75" s="9"/>
      <c r="B75" s="9"/>
      <c r="C75" s="9"/>
      <c r="D75" s="10"/>
      <c r="E75" s="10"/>
      <c r="F75" s="10"/>
      <c r="G75" s="10"/>
      <c r="H75" s="10"/>
      <c r="I75" s="10"/>
      <c r="J75" s="10"/>
      <c r="K75" s="10"/>
      <c r="L75" s="10"/>
      <c r="M75" s="11">
        <f>IF(T75="OK",D75-E75,"")</f>
        <v/>
      </c>
      <c r="N75" s="11">
        <f>IF(T75="OK",M75+F75,"")</f>
        <v/>
      </c>
      <c r="O75" s="11">
        <f>IF(T75="OK",ROUNDUP(G75*(H75+I75)/30,0),"")</f>
        <v/>
      </c>
      <c r="P75" s="11">
        <f>IF(T75="OK",ROUNDUP(G75*(H75+I75+L75)/30,0),"")</f>
        <v/>
      </c>
      <c r="Q75" s="11">
        <f>IF(T75="OK",IF(AND(G75&gt;0,N75&lt;=O75),ROUNDUP(MAX(0,P75-N75)/K75,0)*K75,0),"")</f>
        <v/>
      </c>
      <c r="R75" s="12">
        <f>IF(T75="OK",Q75*J75/100,"")</f>
        <v/>
      </c>
      <c r="S75" s="13">
        <f>IF(T75="OK",IF(G75=0,"No demand",IF(N75&lt;=O75,"Reorder","Healthy")),"")</f>
        <v/>
      </c>
      <c r="T75" s="13">
        <f>IF(A75="","",IF(IFERROR(AND(COUNTIF($A$6:$A$105,A75)=1,B75&lt;&gt;"",C75&lt;&gt;"",ISNUMBER(D75),D75&gt;=0,D75=INT(D75),ISNUMBER(E75),E75&gt;=0,E75=INT(E75),ISNUMBER(F75),F75&gt;=0,F75=INT(F75),ISNUMBER(G75),G75&gt;=0,G75=INT(G75),ISNUMBER(H75),H75&gt;=0,H75=INT(H75),ISNUMBER(I75),I75&gt;=0,I75=INT(I75),ISNUMBER(J75),J75&gt;=0,J75=INT(J75),ISNUMBER(K75),K75&gt;0,K75=INT(K75),ISNUMBER(L75),L75&gt;=0,L75=INT(L75)),FALSE),"OK","Check input"))</f>
        <v/>
      </c>
      <c r="U75" s="11">
        <f>IF(T75="OK",D75*J75/100,0)</f>
        <v>0</v>
      </c>
    </row>
    <row r="76" spans="1:21" ht="23" customHeight="1">
      <c r="A76" s="9"/>
      <c r="B76" s="9"/>
      <c r="C76" s="9"/>
      <c r="D76" s="10"/>
      <c r="E76" s="10"/>
      <c r="F76" s="10"/>
      <c r="G76" s="10"/>
      <c r="H76" s="10"/>
      <c r="I76" s="10"/>
      <c r="J76" s="10"/>
      <c r="K76" s="10"/>
      <c r="L76" s="10"/>
      <c r="M76" s="11">
        <f>IF(T76="OK",D76-E76,"")</f>
        <v/>
      </c>
      <c r="N76" s="11">
        <f>IF(T76="OK",M76+F76,"")</f>
        <v/>
      </c>
      <c r="O76" s="11">
        <f>IF(T76="OK",ROUNDUP(G76*(H76+I76)/30,0),"")</f>
        <v/>
      </c>
      <c r="P76" s="11">
        <f>IF(T76="OK",ROUNDUP(G76*(H76+I76+L76)/30,0),"")</f>
        <v/>
      </c>
      <c r="Q76" s="11">
        <f>IF(T76="OK",IF(AND(G76&gt;0,N76&lt;=O76),ROUNDUP(MAX(0,P76-N76)/K76,0)*K76,0),"")</f>
        <v/>
      </c>
      <c r="R76" s="12">
        <f>IF(T76="OK",Q76*J76/100,"")</f>
        <v/>
      </c>
      <c r="S76" s="13">
        <f>IF(T76="OK",IF(G76=0,"No demand",IF(N76&lt;=O76,"Reorder","Healthy")),"")</f>
        <v/>
      </c>
      <c r="T76" s="13">
        <f>IF(A76="","",IF(IFERROR(AND(COUNTIF($A$6:$A$105,A76)=1,B76&lt;&gt;"",C76&lt;&gt;"",ISNUMBER(D76),D76&gt;=0,D76=INT(D76),ISNUMBER(E76),E76&gt;=0,E76=INT(E76),ISNUMBER(F76),F76&gt;=0,F76=INT(F76),ISNUMBER(G76),G76&gt;=0,G76=INT(G76),ISNUMBER(H76),H76&gt;=0,H76=INT(H76),ISNUMBER(I76),I76&gt;=0,I76=INT(I76),ISNUMBER(J76),J76&gt;=0,J76=INT(J76),ISNUMBER(K76),K76&gt;0,K76=INT(K76),ISNUMBER(L76),L76&gt;=0,L76=INT(L76)),FALSE),"OK","Check input"))</f>
        <v/>
      </c>
      <c r="U76" s="11">
        <f>IF(T76="OK",D76*J76/100,0)</f>
        <v>0</v>
      </c>
    </row>
    <row r="77" spans="1:21" ht="23" customHeight="1">
      <c r="A77" s="9"/>
      <c r="B77" s="9"/>
      <c r="C77" s="9"/>
      <c r="D77" s="10"/>
      <c r="E77" s="10"/>
      <c r="F77" s="10"/>
      <c r="G77" s="10"/>
      <c r="H77" s="10"/>
      <c r="I77" s="10"/>
      <c r="J77" s="10"/>
      <c r="K77" s="10"/>
      <c r="L77" s="10"/>
      <c r="M77" s="11">
        <f>IF(T77="OK",D77-E77,"")</f>
        <v/>
      </c>
      <c r="N77" s="11">
        <f>IF(T77="OK",M77+F77,"")</f>
        <v/>
      </c>
      <c r="O77" s="11">
        <f>IF(T77="OK",ROUNDUP(G77*(H77+I77)/30,0),"")</f>
        <v/>
      </c>
      <c r="P77" s="11">
        <f>IF(T77="OK",ROUNDUP(G77*(H77+I77+L77)/30,0),"")</f>
        <v/>
      </c>
      <c r="Q77" s="11">
        <f>IF(T77="OK",IF(AND(G77&gt;0,N77&lt;=O77),ROUNDUP(MAX(0,P77-N77)/K77,0)*K77,0),"")</f>
        <v/>
      </c>
      <c r="R77" s="12">
        <f>IF(T77="OK",Q77*J77/100,"")</f>
        <v/>
      </c>
      <c r="S77" s="13">
        <f>IF(T77="OK",IF(G77=0,"No demand",IF(N77&lt;=O77,"Reorder","Healthy")),"")</f>
        <v/>
      </c>
      <c r="T77" s="13">
        <f>IF(A77="","",IF(IFERROR(AND(COUNTIF($A$6:$A$105,A77)=1,B77&lt;&gt;"",C77&lt;&gt;"",ISNUMBER(D77),D77&gt;=0,D77=INT(D77),ISNUMBER(E77),E77&gt;=0,E77=INT(E77),ISNUMBER(F77),F77&gt;=0,F77=INT(F77),ISNUMBER(G77),G77&gt;=0,G77=INT(G77),ISNUMBER(H77),H77&gt;=0,H77=INT(H77),ISNUMBER(I77),I77&gt;=0,I77=INT(I77),ISNUMBER(J77),J77&gt;=0,J77=INT(J77),ISNUMBER(K77),K77&gt;0,K77=INT(K77),ISNUMBER(L77),L77&gt;=0,L77=INT(L77)),FALSE),"OK","Check input"))</f>
        <v/>
      </c>
      <c r="U77" s="11">
        <f>IF(T77="OK",D77*J77/100,0)</f>
        <v>0</v>
      </c>
    </row>
    <row r="78" spans="1:21" ht="23" customHeight="1">
      <c r="A78" s="9"/>
      <c r="B78" s="9"/>
      <c r="C78" s="9"/>
      <c r="D78" s="10"/>
      <c r="E78" s="10"/>
      <c r="F78" s="10"/>
      <c r="G78" s="10"/>
      <c r="H78" s="10"/>
      <c r="I78" s="10"/>
      <c r="J78" s="10"/>
      <c r="K78" s="10"/>
      <c r="L78" s="10"/>
      <c r="M78" s="11">
        <f>IF(T78="OK",D78-E78,"")</f>
        <v/>
      </c>
      <c r="N78" s="11">
        <f>IF(T78="OK",M78+F78,"")</f>
        <v/>
      </c>
      <c r="O78" s="11">
        <f>IF(T78="OK",ROUNDUP(G78*(H78+I78)/30,0),"")</f>
        <v/>
      </c>
      <c r="P78" s="11">
        <f>IF(T78="OK",ROUNDUP(G78*(H78+I78+L78)/30,0),"")</f>
        <v/>
      </c>
      <c r="Q78" s="11">
        <f>IF(T78="OK",IF(AND(G78&gt;0,N78&lt;=O78),ROUNDUP(MAX(0,P78-N78)/K78,0)*K78,0),"")</f>
        <v/>
      </c>
      <c r="R78" s="12">
        <f>IF(T78="OK",Q78*J78/100,"")</f>
        <v/>
      </c>
      <c r="S78" s="13">
        <f>IF(T78="OK",IF(G78=0,"No demand",IF(N78&lt;=O78,"Reorder","Healthy")),"")</f>
        <v/>
      </c>
      <c r="T78" s="13">
        <f>IF(A78="","",IF(IFERROR(AND(COUNTIF($A$6:$A$105,A78)=1,B78&lt;&gt;"",C78&lt;&gt;"",ISNUMBER(D78),D78&gt;=0,D78=INT(D78),ISNUMBER(E78),E78&gt;=0,E78=INT(E78),ISNUMBER(F78),F78&gt;=0,F78=INT(F78),ISNUMBER(G78),G78&gt;=0,G78=INT(G78),ISNUMBER(H78),H78&gt;=0,H78=INT(H78),ISNUMBER(I78),I78&gt;=0,I78=INT(I78),ISNUMBER(J78),J78&gt;=0,J78=INT(J78),ISNUMBER(K78),K78&gt;0,K78=INT(K78),ISNUMBER(L78),L78&gt;=0,L78=INT(L78)),FALSE),"OK","Check input"))</f>
        <v/>
      </c>
      <c r="U78" s="11">
        <f>IF(T78="OK",D78*J78/100,0)</f>
        <v>0</v>
      </c>
    </row>
    <row r="79" spans="1:21" ht="23" customHeight="1">
      <c r="A79" s="9"/>
      <c r="B79" s="9"/>
      <c r="C79" s="9"/>
      <c r="D79" s="10"/>
      <c r="E79" s="10"/>
      <c r="F79" s="10"/>
      <c r="G79" s="10"/>
      <c r="H79" s="10"/>
      <c r="I79" s="10"/>
      <c r="J79" s="10"/>
      <c r="K79" s="10"/>
      <c r="L79" s="10"/>
      <c r="M79" s="11">
        <f>IF(T79="OK",D79-E79,"")</f>
        <v/>
      </c>
      <c r="N79" s="11">
        <f>IF(T79="OK",M79+F79,"")</f>
        <v/>
      </c>
      <c r="O79" s="11">
        <f>IF(T79="OK",ROUNDUP(G79*(H79+I79)/30,0),"")</f>
        <v/>
      </c>
      <c r="P79" s="11">
        <f>IF(T79="OK",ROUNDUP(G79*(H79+I79+L79)/30,0),"")</f>
        <v/>
      </c>
      <c r="Q79" s="11">
        <f>IF(T79="OK",IF(AND(G79&gt;0,N79&lt;=O79),ROUNDUP(MAX(0,P79-N79)/K79,0)*K79,0),"")</f>
        <v/>
      </c>
      <c r="R79" s="12">
        <f>IF(T79="OK",Q79*J79/100,"")</f>
        <v/>
      </c>
      <c r="S79" s="13">
        <f>IF(T79="OK",IF(G79=0,"No demand",IF(N79&lt;=O79,"Reorder","Healthy")),"")</f>
        <v/>
      </c>
      <c r="T79" s="13">
        <f>IF(A79="","",IF(IFERROR(AND(COUNTIF($A$6:$A$105,A79)=1,B79&lt;&gt;"",C79&lt;&gt;"",ISNUMBER(D79),D79&gt;=0,D79=INT(D79),ISNUMBER(E79),E79&gt;=0,E79=INT(E79),ISNUMBER(F79),F79&gt;=0,F79=INT(F79),ISNUMBER(G79),G79&gt;=0,G79=INT(G79),ISNUMBER(H79),H79&gt;=0,H79=INT(H79),ISNUMBER(I79),I79&gt;=0,I79=INT(I79),ISNUMBER(J79),J79&gt;=0,J79=INT(J79),ISNUMBER(K79),K79&gt;0,K79=INT(K79),ISNUMBER(L79),L79&gt;=0,L79=INT(L79)),FALSE),"OK","Check input"))</f>
        <v/>
      </c>
      <c r="U79" s="11">
        <f>IF(T79="OK",D79*J79/100,0)</f>
        <v>0</v>
      </c>
    </row>
    <row r="80" spans="1:21" ht="23" customHeight="1">
      <c r="A80" s="9"/>
      <c r="B80" s="9"/>
      <c r="C80" s="9"/>
      <c r="D80" s="10"/>
      <c r="E80" s="10"/>
      <c r="F80" s="10"/>
      <c r="G80" s="10"/>
      <c r="H80" s="10"/>
      <c r="I80" s="10"/>
      <c r="J80" s="10"/>
      <c r="K80" s="10"/>
      <c r="L80" s="10"/>
      <c r="M80" s="11">
        <f>IF(T80="OK",D80-E80,"")</f>
        <v/>
      </c>
      <c r="N80" s="11">
        <f>IF(T80="OK",M80+F80,"")</f>
        <v/>
      </c>
      <c r="O80" s="11">
        <f>IF(T80="OK",ROUNDUP(G80*(H80+I80)/30,0),"")</f>
        <v/>
      </c>
      <c r="P80" s="11">
        <f>IF(T80="OK",ROUNDUP(G80*(H80+I80+L80)/30,0),"")</f>
        <v/>
      </c>
      <c r="Q80" s="11">
        <f>IF(T80="OK",IF(AND(G80&gt;0,N80&lt;=O80),ROUNDUP(MAX(0,P80-N80)/K80,0)*K80,0),"")</f>
        <v/>
      </c>
      <c r="R80" s="12">
        <f>IF(T80="OK",Q80*J80/100,"")</f>
        <v/>
      </c>
      <c r="S80" s="13">
        <f>IF(T80="OK",IF(G80=0,"No demand",IF(N80&lt;=O80,"Reorder","Healthy")),"")</f>
        <v/>
      </c>
      <c r="T80" s="13">
        <f>IF(A80="","",IF(IFERROR(AND(COUNTIF($A$6:$A$105,A80)=1,B80&lt;&gt;"",C80&lt;&gt;"",ISNUMBER(D80),D80&gt;=0,D80=INT(D80),ISNUMBER(E80),E80&gt;=0,E80=INT(E80),ISNUMBER(F80),F80&gt;=0,F80=INT(F80),ISNUMBER(G80),G80&gt;=0,G80=INT(G80),ISNUMBER(H80),H80&gt;=0,H80=INT(H80),ISNUMBER(I80),I80&gt;=0,I80=INT(I80),ISNUMBER(J80),J80&gt;=0,J80=INT(J80),ISNUMBER(K80),K80&gt;0,K80=INT(K80),ISNUMBER(L80),L80&gt;=0,L80=INT(L80)),FALSE),"OK","Check input"))</f>
        <v/>
      </c>
      <c r="U80" s="11">
        <f>IF(T80="OK",D80*J80/100,0)</f>
        <v>0</v>
      </c>
    </row>
    <row r="81" spans="1:21" ht="23" customHeight="1">
      <c r="A81" s="9"/>
      <c r="B81" s="9"/>
      <c r="C81" s="9"/>
      <c r="D81" s="10"/>
      <c r="E81" s="10"/>
      <c r="F81" s="10"/>
      <c r="G81" s="10"/>
      <c r="H81" s="10"/>
      <c r="I81" s="10"/>
      <c r="J81" s="10"/>
      <c r="K81" s="10"/>
      <c r="L81" s="10"/>
      <c r="M81" s="11">
        <f>IF(T81="OK",D81-E81,"")</f>
        <v/>
      </c>
      <c r="N81" s="11">
        <f>IF(T81="OK",M81+F81,"")</f>
        <v/>
      </c>
      <c r="O81" s="11">
        <f>IF(T81="OK",ROUNDUP(G81*(H81+I81)/30,0),"")</f>
        <v/>
      </c>
      <c r="P81" s="11">
        <f>IF(T81="OK",ROUNDUP(G81*(H81+I81+L81)/30,0),"")</f>
        <v/>
      </c>
      <c r="Q81" s="11">
        <f>IF(T81="OK",IF(AND(G81&gt;0,N81&lt;=O81),ROUNDUP(MAX(0,P81-N81)/K81,0)*K81,0),"")</f>
        <v/>
      </c>
      <c r="R81" s="12">
        <f>IF(T81="OK",Q81*J81/100,"")</f>
        <v/>
      </c>
      <c r="S81" s="13">
        <f>IF(T81="OK",IF(G81=0,"No demand",IF(N81&lt;=O81,"Reorder","Healthy")),"")</f>
        <v/>
      </c>
      <c r="T81" s="13">
        <f>IF(A81="","",IF(IFERROR(AND(COUNTIF($A$6:$A$105,A81)=1,B81&lt;&gt;"",C81&lt;&gt;"",ISNUMBER(D81),D81&gt;=0,D81=INT(D81),ISNUMBER(E81),E81&gt;=0,E81=INT(E81),ISNUMBER(F81),F81&gt;=0,F81=INT(F81),ISNUMBER(G81),G81&gt;=0,G81=INT(G81),ISNUMBER(H81),H81&gt;=0,H81=INT(H81),ISNUMBER(I81),I81&gt;=0,I81=INT(I81),ISNUMBER(J81),J81&gt;=0,J81=INT(J81),ISNUMBER(K81),K81&gt;0,K81=INT(K81),ISNUMBER(L81),L81&gt;=0,L81=INT(L81)),FALSE),"OK","Check input"))</f>
        <v/>
      </c>
      <c r="U81" s="11">
        <f>IF(T81="OK",D81*J81/100,0)</f>
        <v>0</v>
      </c>
    </row>
    <row r="82" spans="1:21" ht="23" customHeight="1">
      <c r="A82" s="9"/>
      <c r="B82" s="9"/>
      <c r="C82" s="9"/>
      <c r="D82" s="10"/>
      <c r="E82" s="10"/>
      <c r="F82" s="10"/>
      <c r="G82" s="10"/>
      <c r="H82" s="10"/>
      <c r="I82" s="10"/>
      <c r="J82" s="10"/>
      <c r="K82" s="10"/>
      <c r="L82" s="10"/>
      <c r="M82" s="11">
        <f>IF(T82="OK",D82-E82,"")</f>
        <v/>
      </c>
      <c r="N82" s="11">
        <f>IF(T82="OK",M82+F82,"")</f>
        <v/>
      </c>
      <c r="O82" s="11">
        <f>IF(T82="OK",ROUNDUP(G82*(H82+I82)/30,0),"")</f>
        <v/>
      </c>
      <c r="P82" s="11">
        <f>IF(T82="OK",ROUNDUP(G82*(H82+I82+L82)/30,0),"")</f>
        <v/>
      </c>
      <c r="Q82" s="11">
        <f>IF(T82="OK",IF(AND(G82&gt;0,N82&lt;=O82),ROUNDUP(MAX(0,P82-N82)/K82,0)*K82,0),"")</f>
        <v/>
      </c>
      <c r="R82" s="12">
        <f>IF(T82="OK",Q82*J82/100,"")</f>
        <v/>
      </c>
      <c r="S82" s="13">
        <f>IF(T82="OK",IF(G82=0,"No demand",IF(N82&lt;=O82,"Reorder","Healthy")),"")</f>
        <v/>
      </c>
      <c r="T82" s="13">
        <f>IF(A82="","",IF(IFERROR(AND(COUNTIF($A$6:$A$105,A82)=1,B82&lt;&gt;"",C82&lt;&gt;"",ISNUMBER(D82),D82&gt;=0,D82=INT(D82),ISNUMBER(E82),E82&gt;=0,E82=INT(E82),ISNUMBER(F82),F82&gt;=0,F82=INT(F82),ISNUMBER(G82),G82&gt;=0,G82=INT(G82),ISNUMBER(H82),H82&gt;=0,H82=INT(H82),ISNUMBER(I82),I82&gt;=0,I82=INT(I82),ISNUMBER(J82),J82&gt;=0,J82=INT(J82),ISNUMBER(K82),K82&gt;0,K82=INT(K82),ISNUMBER(L82),L82&gt;=0,L82=INT(L82)),FALSE),"OK","Check input"))</f>
        <v/>
      </c>
      <c r="U82" s="11">
        <f>IF(T82="OK",D82*J82/100,0)</f>
        <v>0</v>
      </c>
    </row>
    <row r="83" spans="1:21" ht="23" customHeight="1">
      <c r="A83" s="9"/>
      <c r="B83" s="9"/>
      <c r="C83" s="9"/>
      <c r="D83" s="10"/>
      <c r="E83" s="10"/>
      <c r="F83" s="10"/>
      <c r="G83" s="10"/>
      <c r="H83" s="10"/>
      <c r="I83" s="10"/>
      <c r="J83" s="10"/>
      <c r="K83" s="10"/>
      <c r="L83" s="10"/>
      <c r="M83" s="11">
        <f>IF(T83="OK",D83-E83,"")</f>
        <v/>
      </c>
      <c r="N83" s="11">
        <f>IF(T83="OK",M83+F83,"")</f>
        <v/>
      </c>
      <c r="O83" s="11">
        <f>IF(T83="OK",ROUNDUP(G83*(H83+I83)/30,0),"")</f>
        <v/>
      </c>
      <c r="P83" s="11">
        <f>IF(T83="OK",ROUNDUP(G83*(H83+I83+L83)/30,0),"")</f>
        <v/>
      </c>
      <c r="Q83" s="11">
        <f>IF(T83="OK",IF(AND(G83&gt;0,N83&lt;=O83),ROUNDUP(MAX(0,P83-N83)/K83,0)*K83,0),"")</f>
        <v/>
      </c>
      <c r="R83" s="12">
        <f>IF(T83="OK",Q83*J83/100,"")</f>
        <v/>
      </c>
      <c r="S83" s="13">
        <f>IF(T83="OK",IF(G83=0,"No demand",IF(N83&lt;=O83,"Reorder","Healthy")),"")</f>
        <v/>
      </c>
      <c r="T83" s="13">
        <f>IF(A83="","",IF(IFERROR(AND(COUNTIF($A$6:$A$105,A83)=1,B83&lt;&gt;"",C83&lt;&gt;"",ISNUMBER(D83),D83&gt;=0,D83=INT(D83),ISNUMBER(E83),E83&gt;=0,E83=INT(E83),ISNUMBER(F83),F83&gt;=0,F83=INT(F83),ISNUMBER(G83),G83&gt;=0,G83=INT(G83),ISNUMBER(H83),H83&gt;=0,H83=INT(H83),ISNUMBER(I83),I83&gt;=0,I83=INT(I83),ISNUMBER(J83),J83&gt;=0,J83=INT(J83),ISNUMBER(K83),K83&gt;0,K83=INT(K83),ISNUMBER(L83),L83&gt;=0,L83=INT(L83)),FALSE),"OK","Check input"))</f>
        <v/>
      </c>
      <c r="U83" s="11">
        <f>IF(T83="OK",D83*J83/100,0)</f>
        <v>0</v>
      </c>
    </row>
    <row r="84" spans="1:21" ht="23" customHeight="1">
      <c r="A84" s="9"/>
      <c r="B84" s="9"/>
      <c r="C84" s="9"/>
      <c r="D84" s="10"/>
      <c r="E84" s="10"/>
      <c r="F84" s="10"/>
      <c r="G84" s="10"/>
      <c r="H84" s="10"/>
      <c r="I84" s="10"/>
      <c r="J84" s="10"/>
      <c r="K84" s="10"/>
      <c r="L84" s="10"/>
      <c r="M84" s="11">
        <f>IF(T84="OK",D84-E84,"")</f>
        <v/>
      </c>
      <c r="N84" s="11">
        <f>IF(T84="OK",M84+F84,"")</f>
        <v/>
      </c>
      <c r="O84" s="11">
        <f>IF(T84="OK",ROUNDUP(G84*(H84+I84)/30,0),"")</f>
        <v/>
      </c>
      <c r="P84" s="11">
        <f>IF(T84="OK",ROUNDUP(G84*(H84+I84+L84)/30,0),"")</f>
        <v/>
      </c>
      <c r="Q84" s="11">
        <f>IF(T84="OK",IF(AND(G84&gt;0,N84&lt;=O84),ROUNDUP(MAX(0,P84-N84)/K84,0)*K84,0),"")</f>
        <v/>
      </c>
      <c r="R84" s="12">
        <f>IF(T84="OK",Q84*J84/100,"")</f>
        <v/>
      </c>
      <c r="S84" s="13">
        <f>IF(T84="OK",IF(G84=0,"No demand",IF(N84&lt;=O84,"Reorder","Healthy")),"")</f>
        <v/>
      </c>
      <c r="T84" s="13">
        <f>IF(A84="","",IF(IFERROR(AND(COUNTIF($A$6:$A$105,A84)=1,B84&lt;&gt;"",C84&lt;&gt;"",ISNUMBER(D84),D84&gt;=0,D84=INT(D84),ISNUMBER(E84),E84&gt;=0,E84=INT(E84),ISNUMBER(F84),F84&gt;=0,F84=INT(F84),ISNUMBER(G84),G84&gt;=0,G84=INT(G84),ISNUMBER(H84),H84&gt;=0,H84=INT(H84),ISNUMBER(I84),I84&gt;=0,I84=INT(I84),ISNUMBER(J84),J84&gt;=0,J84=INT(J84),ISNUMBER(K84),K84&gt;0,K84=INT(K84),ISNUMBER(L84),L84&gt;=0,L84=INT(L84)),FALSE),"OK","Check input"))</f>
        <v/>
      </c>
      <c r="U84" s="11">
        <f>IF(T84="OK",D84*J84/100,0)</f>
        <v>0</v>
      </c>
    </row>
    <row r="85" spans="1:21" ht="23" customHeight="1">
      <c r="A85" s="9"/>
      <c r="B85" s="9"/>
      <c r="C85" s="9"/>
      <c r="D85" s="10"/>
      <c r="E85" s="10"/>
      <c r="F85" s="10"/>
      <c r="G85" s="10"/>
      <c r="H85" s="10"/>
      <c r="I85" s="10"/>
      <c r="J85" s="10"/>
      <c r="K85" s="10"/>
      <c r="L85" s="10"/>
      <c r="M85" s="11">
        <f>IF(T85="OK",D85-E85,"")</f>
        <v/>
      </c>
      <c r="N85" s="11">
        <f>IF(T85="OK",M85+F85,"")</f>
        <v/>
      </c>
      <c r="O85" s="11">
        <f>IF(T85="OK",ROUNDUP(G85*(H85+I85)/30,0),"")</f>
        <v/>
      </c>
      <c r="P85" s="11">
        <f>IF(T85="OK",ROUNDUP(G85*(H85+I85+L85)/30,0),"")</f>
        <v/>
      </c>
      <c r="Q85" s="11">
        <f>IF(T85="OK",IF(AND(G85&gt;0,N85&lt;=O85),ROUNDUP(MAX(0,P85-N85)/K85,0)*K85,0),"")</f>
        <v/>
      </c>
      <c r="R85" s="12">
        <f>IF(T85="OK",Q85*J85/100,"")</f>
        <v/>
      </c>
      <c r="S85" s="13">
        <f>IF(T85="OK",IF(G85=0,"No demand",IF(N85&lt;=O85,"Reorder","Healthy")),"")</f>
        <v/>
      </c>
      <c r="T85" s="13">
        <f>IF(A85="","",IF(IFERROR(AND(COUNTIF($A$6:$A$105,A85)=1,B85&lt;&gt;"",C85&lt;&gt;"",ISNUMBER(D85),D85&gt;=0,D85=INT(D85),ISNUMBER(E85),E85&gt;=0,E85=INT(E85),ISNUMBER(F85),F85&gt;=0,F85=INT(F85),ISNUMBER(G85),G85&gt;=0,G85=INT(G85),ISNUMBER(H85),H85&gt;=0,H85=INT(H85),ISNUMBER(I85),I85&gt;=0,I85=INT(I85),ISNUMBER(J85),J85&gt;=0,J85=INT(J85),ISNUMBER(K85),K85&gt;0,K85=INT(K85),ISNUMBER(L85),L85&gt;=0,L85=INT(L85)),FALSE),"OK","Check input"))</f>
        <v/>
      </c>
      <c r="U85" s="11">
        <f>IF(T85="OK",D85*J85/100,0)</f>
        <v>0</v>
      </c>
    </row>
    <row r="86" spans="1:21" ht="23" customHeight="1">
      <c r="A86" s="9"/>
      <c r="B86" s="9"/>
      <c r="C86" s="9"/>
      <c r="D86" s="10"/>
      <c r="E86" s="10"/>
      <c r="F86" s="10"/>
      <c r="G86" s="10"/>
      <c r="H86" s="10"/>
      <c r="I86" s="10"/>
      <c r="J86" s="10"/>
      <c r="K86" s="10"/>
      <c r="L86" s="10"/>
      <c r="M86" s="11">
        <f>IF(T86="OK",D86-E86,"")</f>
        <v/>
      </c>
      <c r="N86" s="11">
        <f>IF(T86="OK",M86+F86,"")</f>
        <v/>
      </c>
      <c r="O86" s="11">
        <f>IF(T86="OK",ROUNDUP(G86*(H86+I86)/30,0),"")</f>
        <v/>
      </c>
      <c r="P86" s="11">
        <f>IF(T86="OK",ROUNDUP(G86*(H86+I86+L86)/30,0),"")</f>
        <v/>
      </c>
      <c r="Q86" s="11">
        <f>IF(T86="OK",IF(AND(G86&gt;0,N86&lt;=O86),ROUNDUP(MAX(0,P86-N86)/K86,0)*K86,0),"")</f>
        <v/>
      </c>
      <c r="R86" s="12">
        <f>IF(T86="OK",Q86*J86/100,"")</f>
        <v/>
      </c>
      <c r="S86" s="13">
        <f>IF(T86="OK",IF(G86=0,"No demand",IF(N86&lt;=O86,"Reorder","Healthy")),"")</f>
        <v/>
      </c>
      <c r="T86" s="13">
        <f>IF(A86="","",IF(IFERROR(AND(COUNTIF($A$6:$A$105,A86)=1,B86&lt;&gt;"",C86&lt;&gt;"",ISNUMBER(D86),D86&gt;=0,D86=INT(D86),ISNUMBER(E86),E86&gt;=0,E86=INT(E86),ISNUMBER(F86),F86&gt;=0,F86=INT(F86),ISNUMBER(G86),G86&gt;=0,G86=INT(G86),ISNUMBER(H86),H86&gt;=0,H86=INT(H86),ISNUMBER(I86),I86&gt;=0,I86=INT(I86),ISNUMBER(J86),J86&gt;=0,J86=INT(J86),ISNUMBER(K86),K86&gt;0,K86=INT(K86),ISNUMBER(L86),L86&gt;=0,L86=INT(L86)),FALSE),"OK","Check input"))</f>
        <v/>
      </c>
      <c r="U86" s="11">
        <f>IF(T86="OK",D86*J86/100,0)</f>
        <v>0</v>
      </c>
    </row>
    <row r="87" spans="1:21" ht="23" customHeight="1">
      <c r="A87" s="9"/>
      <c r="B87" s="9"/>
      <c r="C87" s="9"/>
      <c r="D87" s="10"/>
      <c r="E87" s="10"/>
      <c r="F87" s="10"/>
      <c r="G87" s="10"/>
      <c r="H87" s="10"/>
      <c r="I87" s="10"/>
      <c r="J87" s="10"/>
      <c r="K87" s="10"/>
      <c r="L87" s="10"/>
      <c r="M87" s="11">
        <f>IF(T87="OK",D87-E87,"")</f>
        <v/>
      </c>
      <c r="N87" s="11">
        <f>IF(T87="OK",M87+F87,"")</f>
        <v/>
      </c>
      <c r="O87" s="11">
        <f>IF(T87="OK",ROUNDUP(G87*(H87+I87)/30,0),"")</f>
        <v/>
      </c>
      <c r="P87" s="11">
        <f>IF(T87="OK",ROUNDUP(G87*(H87+I87+L87)/30,0),"")</f>
        <v/>
      </c>
      <c r="Q87" s="11">
        <f>IF(T87="OK",IF(AND(G87&gt;0,N87&lt;=O87),ROUNDUP(MAX(0,P87-N87)/K87,0)*K87,0),"")</f>
        <v/>
      </c>
      <c r="R87" s="12">
        <f>IF(T87="OK",Q87*J87/100,"")</f>
        <v/>
      </c>
      <c r="S87" s="13">
        <f>IF(T87="OK",IF(G87=0,"No demand",IF(N87&lt;=O87,"Reorder","Healthy")),"")</f>
        <v/>
      </c>
      <c r="T87" s="13">
        <f>IF(A87="","",IF(IFERROR(AND(COUNTIF($A$6:$A$105,A87)=1,B87&lt;&gt;"",C87&lt;&gt;"",ISNUMBER(D87),D87&gt;=0,D87=INT(D87),ISNUMBER(E87),E87&gt;=0,E87=INT(E87),ISNUMBER(F87),F87&gt;=0,F87=INT(F87),ISNUMBER(G87),G87&gt;=0,G87=INT(G87),ISNUMBER(H87),H87&gt;=0,H87=INT(H87),ISNUMBER(I87),I87&gt;=0,I87=INT(I87),ISNUMBER(J87),J87&gt;=0,J87=INT(J87),ISNUMBER(K87),K87&gt;0,K87=INT(K87),ISNUMBER(L87),L87&gt;=0,L87=INT(L87)),FALSE),"OK","Check input"))</f>
        <v/>
      </c>
      <c r="U87" s="11">
        <f>IF(T87="OK",D87*J87/100,0)</f>
        <v>0</v>
      </c>
    </row>
    <row r="88" spans="1:21" ht="23" customHeight="1">
      <c r="A88" s="9"/>
      <c r="B88" s="9"/>
      <c r="C88" s="9"/>
      <c r="D88" s="10"/>
      <c r="E88" s="10"/>
      <c r="F88" s="10"/>
      <c r="G88" s="10"/>
      <c r="H88" s="10"/>
      <c r="I88" s="10"/>
      <c r="J88" s="10"/>
      <c r="K88" s="10"/>
      <c r="L88" s="10"/>
      <c r="M88" s="11">
        <f>IF(T88="OK",D88-E88,"")</f>
        <v/>
      </c>
      <c r="N88" s="11">
        <f>IF(T88="OK",M88+F88,"")</f>
        <v/>
      </c>
      <c r="O88" s="11">
        <f>IF(T88="OK",ROUNDUP(G88*(H88+I88)/30,0),"")</f>
        <v/>
      </c>
      <c r="P88" s="11">
        <f>IF(T88="OK",ROUNDUP(G88*(H88+I88+L88)/30,0),"")</f>
        <v/>
      </c>
      <c r="Q88" s="11">
        <f>IF(T88="OK",IF(AND(G88&gt;0,N88&lt;=O88),ROUNDUP(MAX(0,P88-N88)/K88,0)*K88,0),"")</f>
        <v/>
      </c>
      <c r="R88" s="12">
        <f>IF(T88="OK",Q88*J88/100,"")</f>
        <v/>
      </c>
      <c r="S88" s="13">
        <f>IF(T88="OK",IF(G88=0,"No demand",IF(N88&lt;=O88,"Reorder","Healthy")),"")</f>
        <v/>
      </c>
      <c r="T88" s="13">
        <f>IF(A88="","",IF(IFERROR(AND(COUNTIF($A$6:$A$105,A88)=1,B88&lt;&gt;"",C88&lt;&gt;"",ISNUMBER(D88),D88&gt;=0,D88=INT(D88),ISNUMBER(E88),E88&gt;=0,E88=INT(E88),ISNUMBER(F88),F88&gt;=0,F88=INT(F88),ISNUMBER(G88),G88&gt;=0,G88=INT(G88),ISNUMBER(H88),H88&gt;=0,H88=INT(H88),ISNUMBER(I88),I88&gt;=0,I88=INT(I88),ISNUMBER(J88),J88&gt;=0,J88=INT(J88),ISNUMBER(K88),K88&gt;0,K88=INT(K88),ISNUMBER(L88),L88&gt;=0,L88=INT(L88)),FALSE),"OK","Check input"))</f>
        <v/>
      </c>
      <c r="U88" s="11">
        <f>IF(T88="OK",D88*J88/100,0)</f>
        <v>0</v>
      </c>
    </row>
    <row r="89" spans="1:21" ht="23" customHeight="1">
      <c r="A89" s="9"/>
      <c r="B89" s="9"/>
      <c r="C89" s="9"/>
      <c r="D89" s="10"/>
      <c r="E89" s="10"/>
      <c r="F89" s="10"/>
      <c r="G89" s="10"/>
      <c r="H89" s="10"/>
      <c r="I89" s="10"/>
      <c r="J89" s="10"/>
      <c r="K89" s="10"/>
      <c r="L89" s="10"/>
      <c r="M89" s="11">
        <f>IF(T89="OK",D89-E89,"")</f>
        <v/>
      </c>
      <c r="N89" s="11">
        <f>IF(T89="OK",M89+F89,"")</f>
        <v/>
      </c>
      <c r="O89" s="11">
        <f>IF(T89="OK",ROUNDUP(G89*(H89+I89)/30,0),"")</f>
        <v/>
      </c>
      <c r="P89" s="11">
        <f>IF(T89="OK",ROUNDUP(G89*(H89+I89+L89)/30,0),"")</f>
        <v/>
      </c>
      <c r="Q89" s="11">
        <f>IF(T89="OK",IF(AND(G89&gt;0,N89&lt;=O89),ROUNDUP(MAX(0,P89-N89)/K89,0)*K89,0),"")</f>
        <v/>
      </c>
      <c r="R89" s="12">
        <f>IF(T89="OK",Q89*J89/100,"")</f>
        <v/>
      </c>
      <c r="S89" s="13">
        <f>IF(T89="OK",IF(G89=0,"No demand",IF(N89&lt;=O89,"Reorder","Healthy")),"")</f>
        <v/>
      </c>
      <c r="T89" s="13">
        <f>IF(A89="","",IF(IFERROR(AND(COUNTIF($A$6:$A$105,A89)=1,B89&lt;&gt;"",C89&lt;&gt;"",ISNUMBER(D89),D89&gt;=0,D89=INT(D89),ISNUMBER(E89),E89&gt;=0,E89=INT(E89),ISNUMBER(F89),F89&gt;=0,F89=INT(F89),ISNUMBER(G89),G89&gt;=0,G89=INT(G89),ISNUMBER(H89),H89&gt;=0,H89=INT(H89),ISNUMBER(I89),I89&gt;=0,I89=INT(I89),ISNUMBER(J89),J89&gt;=0,J89=INT(J89),ISNUMBER(K89),K89&gt;0,K89=INT(K89),ISNUMBER(L89),L89&gt;=0,L89=INT(L89)),FALSE),"OK","Check input"))</f>
        <v/>
      </c>
      <c r="U89" s="11">
        <f>IF(T89="OK",D89*J89/100,0)</f>
        <v>0</v>
      </c>
    </row>
    <row r="90" spans="1:21" ht="23" customHeight="1">
      <c r="A90" s="9"/>
      <c r="B90" s="9"/>
      <c r="C90" s="9"/>
      <c r="D90" s="10"/>
      <c r="E90" s="10"/>
      <c r="F90" s="10"/>
      <c r="G90" s="10"/>
      <c r="H90" s="10"/>
      <c r="I90" s="10"/>
      <c r="J90" s="10"/>
      <c r="K90" s="10"/>
      <c r="L90" s="10"/>
      <c r="M90" s="11">
        <f>IF(T90="OK",D90-E90,"")</f>
        <v/>
      </c>
      <c r="N90" s="11">
        <f>IF(T90="OK",M90+F90,"")</f>
        <v/>
      </c>
      <c r="O90" s="11">
        <f>IF(T90="OK",ROUNDUP(G90*(H90+I90)/30,0),"")</f>
        <v/>
      </c>
      <c r="P90" s="11">
        <f>IF(T90="OK",ROUNDUP(G90*(H90+I90+L90)/30,0),"")</f>
        <v/>
      </c>
      <c r="Q90" s="11">
        <f>IF(T90="OK",IF(AND(G90&gt;0,N90&lt;=O90),ROUNDUP(MAX(0,P90-N90)/K90,0)*K90,0),"")</f>
        <v/>
      </c>
      <c r="R90" s="12">
        <f>IF(T90="OK",Q90*J90/100,"")</f>
        <v/>
      </c>
      <c r="S90" s="13">
        <f>IF(T90="OK",IF(G90=0,"No demand",IF(N90&lt;=O90,"Reorder","Healthy")),"")</f>
        <v/>
      </c>
      <c r="T90" s="13">
        <f>IF(A90="","",IF(IFERROR(AND(COUNTIF($A$6:$A$105,A90)=1,B90&lt;&gt;"",C90&lt;&gt;"",ISNUMBER(D90),D90&gt;=0,D90=INT(D90),ISNUMBER(E90),E90&gt;=0,E90=INT(E90),ISNUMBER(F90),F90&gt;=0,F90=INT(F90),ISNUMBER(G90),G90&gt;=0,G90=INT(G90),ISNUMBER(H90),H90&gt;=0,H90=INT(H90),ISNUMBER(I90),I90&gt;=0,I90=INT(I90),ISNUMBER(J90),J90&gt;=0,J90=INT(J90),ISNUMBER(K90),K90&gt;0,K90=INT(K90),ISNUMBER(L90),L90&gt;=0,L90=INT(L90)),FALSE),"OK","Check input"))</f>
        <v/>
      </c>
      <c r="U90" s="11">
        <f>IF(T90="OK",D90*J90/100,0)</f>
        <v>0</v>
      </c>
    </row>
    <row r="91" spans="1:21" ht="23" customHeight="1">
      <c r="A91" s="9"/>
      <c r="B91" s="9"/>
      <c r="C91" s="9"/>
      <c r="D91" s="10"/>
      <c r="E91" s="10"/>
      <c r="F91" s="10"/>
      <c r="G91" s="10"/>
      <c r="H91" s="10"/>
      <c r="I91" s="10"/>
      <c r="J91" s="10"/>
      <c r="K91" s="10"/>
      <c r="L91" s="10"/>
      <c r="M91" s="11">
        <f>IF(T91="OK",D91-E91,"")</f>
        <v/>
      </c>
      <c r="N91" s="11">
        <f>IF(T91="OK",M91+F91,"")</f>
        <v/>
      </c>
      <c r="O91" s="11">
        <f>IF(T91="OK",ROUNDUP(G91*(H91+I91)/30,0),"")</f>
        <v/>
      </c>
      <c r="P91" s="11">
        <f>IF(T91="OK",ROUNDUP(G91*(H91+I91+L91)/30,0),"")</f>
        <v/>
      </c>
      <c r="Q91" s="11">
        <f>IF(T91="OK",IF(AND(G91&gt;0,N91&lt;=O91),ROUNDUP(MAX(0,P91-N91)/K91,0)*K91,0),"")</f>
        <v/>
      </c>
      <c r="R91" s="12">
        <f>IF(T91="OK",Q91*J91/100,"")</f>
        <v/>
      </c>
      <c r="S91" s="13">
        <f>IF(T91="OK",IF(G91=0,"No demand",IF(N91&lt;=O91,"Reorder","Healthy")),"")</f>
        <v/>
      </c>
      <c r="T91" s="13">
        <f>IF(A91="","",IF(IFERROR(AND(COUNTIF($A$6:$A$105,A91)=1,B91&lt;&gt;"",C91&lt;&gt;"",ISNUMBER(D91),D91&gt;=0,D91=INT(D91),ISNUMBER(E91),E91&gt;=0,E91=INT(E91),ISNUMBER(F91),F91&gt;=0,F91=INT(F91),ISNUMBER(G91),G91&gt;=0,G91=INT(G91),ISNUMBER(H91),H91&gt;=0,H91=INT(H91),ISNUMBER(I91),I91&gt;=0,I91=INT(I91),ISNUMBER(J91),J91&gt;=0,J91=INT(J91),ISNUMBER(K91),K91&gt;0,K91=INT(K91),ISNUMBER(L91),L91&gt;=0,L91=INT(L91)),FALSE),"OK","Check input"))</f>
        <v/>
      </c>
      <c r="U91" s="11">
        <f>IF(T91="OK",D91*J91/100,0)</f>
        <v>0</v>
      </c>
    </row>
    <row r="92" spans="1:21" ht="23" customHeight="1">
      <c r="A92" s="9"/>
      <c r="B92" s="9"/>
      <c r="C92" s="9"/>
      <c r="D92" s="10"/>
      <c r="E92" s="10"/>
      <c r="F92" s="10"/>
      <c r="G92" s="10"/>
      <c r="H92" s="10"/>
      <c r="I92" s="10"/>
      <c r="J92" s="10"/>
      <c r="K92" s="10"/>
      <c r="L92" s="10"/>
      <c r="M92" s="11">
        <f>IF(T92="OK",D92-E92,"")</f>
        <v/>
      </c>
      <c r="N92" s="11">
        <f>IF(T92="OK",M92+F92,"")</f>
        <v/>
      </c>
      <c r="O92" s="11">
        <f>IF(T92="OK",ROUNDUP(G92*(H92+I92)/30,0),"")</f>
        <v/>
      </c>
      <c r="P92" s="11">
        <f>IF(T92="OK",ROUNDUP(G92*(H92+I92+L92)/30,0),"")</f>
        <v/>
      </c>
      <c r="Q92" s="11">
        <f>IF(T92="OK",IF(AND(G92&gt;0,N92&lt;=O92),ROUNDUP(MAX(0,P92-N92)/K92,0)*K92,0),"")</f>
        <v/>
      </c>
      <c r="R92" s="12">
        <f>IF(T92="OK",Q92*J92/100,"")</f>
        <v/>
      </c>
      <c r="S92" s="13">
        <f>IF(T92="OK",IF(G92=0,"No demand",IF(N92&lt;=O92,"Reorder","Healthy")),"")</f>
        <v/>
      </c>
      <c r="T92" s="13">
        <f>IF(A92="","",IF(IFERROR(AND(COUNTIF($A$6:$A$105,A92)=1,B92&lt;&gt;"",C92&lt;&gt;"",ISNUMBER(D92),D92&gt;=0,D92=INT(D92),ISNUMBER(E92),E92&gt;=0,E92=INT(E92),ISNUMBER(F92),F92&gt;=0,F92=INT(F92),ISNUMBER(G92),G92&gt;=0,G92=INT(G92),ISNUMBER(H92),H92&gt;=0,H92=INT(H92),ISNUMBER(I92),I92&gt;=0,I92=INT(I92),ISNUMBER(J92),J92&gt;=0,J92=INT(J92),ISNUMBER(K92),K92&gt;0,K92=INT(K92),ISNUMBER(L92),L92&gt;=0,L92=INT(L92)),FALSE),"OK","Check input"))</f>
        <v/>
      </c>
      <c r="U92" s="11">
        <f>IF(T92="OK",D92*J92/100,0)</f>
        <v>0</v>
      </c>
    </row>
    <row r="93" spans="1:21" ht="23" customHeight="1">
      <c r="A93" s="9"/>
      <c r="B93" s="9"/>
      <c r="C93" s="9"/>
      <c r="D93" s="10"/>
      <c r="E93" s="10"/>
      <c r="F93" s="10"/>
      <c r="G93" s="10"/>
      <c r="H93" s="10"/>
      <c r="I93" s="10"/>
      <c r="J93" s="10"/>
      <c r="K93" s="10"/>
      <c r="L93" s="10"/>
      <c r="M93" s="11">
        <f>IF(T93="OK",D93-E93,"")</f>
        <v/>
      </c>
      <c r="N93" s="11">
        <f>IF(T93="OK",M93+F93,"")</f>
        <v/>
      </c>
      <c r="O93" s="11">
        <f>IF(T93="OK",ROUNDUP(G93*(H93+I93)/30,0),"")</f>
        <v/>
      </c>
      <c r="P93" s="11">
        <f>IF(T93="OK",ROUNDUP(G93*(H93+I93+L93)/30,0),"")</f>
        <v/>
      </c>
      <c r="Q93" s="11">
        <f>IF(T93="OK",IF(AND(G93&gt;0,N93&lt;=O93),ROUNDUP(MAX(0,P93-N93)/K93,0)*K93,0),"")</f>
        <v/>
      </c>
      <c r="R93" s="12">
        <f>IF(T93="OK",Q93*J93/100,"")</f>
        <v/>
      </c>
      <c r="S93" s="13">
        <f>IF(T93="OK",IF(G93=0,"No demand",IF(N93&lt;=O93,"Reorder","Healthy")),"")</f>
        <v/>
      </c>
      <c r="T93" s="13">
        <f>IF(A93="","",IF(IFERROR(AND(COUNTIF($A$6:$A$105,A93)=1,B93&lt;&gt;"",C93&lt;&gt;"",ISNUMBER(D93),D93&gt;=0,D93=INT(D93),ISNUMBER(E93),E93&gt;=0,E93=INT(E93),ISNUMBER(F93),F93&gt;=0,F93=INT(F93),ISNUMBER(G93),G93&gt;=0,G93=INT(G93),ISNUMBER(H93),H93&gt;=0,H93=INT(H93),ISNUMBER(I93),I93&gt;=0,I93=INT(I93),ISNUMBER(J93),J93&gt;=0,J93=INT(J93),ISNUMBER(K93),K93&gt;0,K93=INT(K93),ISNUMBER(L93),L93&gt;=0,L93=INT(L93)),FALSE),"OK","Check input"))</f>
        <v/>
      </c>
      <c r="U93" s="11">
        <f>IF(T93="OK",D93*J93/100,0)</f>
        <v>0</v>
      </c>
    </row>
    <row r="94" spans="1:21" ht="23" customHeight="1">
      <c r="A94" s="9"/>
      <c r="B94" s="9"/>
      <c r="C94" s="9"/>
      <c r="D94" s="10"/>
      <c r="E94" s="10"/>
      <c r="F94" s="10"/>
      <c r="G94" s="10"/>
      <c r="H94" s="10"/>
      <c r="I94" s="10"/>
      <c r="J94" s="10"/>
      <c r="K94" s="10"/>
      <c r="L94" s="10"/>
      <c r="M94" s="11">
        <f>IF(T94="OK",D94-E94,"")</f>
        <v/>
      </c>
      <c r="N94" s="11">
        <f>IF(T94="OK",M94+F94,"")</f>
        <v/>
      </c>
      <c r="O94" s="11">
        <f>IF(T94="OK",ROUNDUP(G94*(H94+I94)/30,0),"")</f>
        <v/>
      </c>
      <c r="P94" s="11">
        <f>IF(T94="OK",ROUNDUP(G94*(H94+I94+L94)/30,0),"")</f>
        <v/>
      </c>
      <c r="Q94" s="11">
        <f>IF(T94="OK",IF(AND(G94&gt;0,N94&lt;=O94),ROUNDUP(MAX(0,P94-N94)/K94,0)*K94,0),"")</f>
        <v/>
      </c>
      <c r="R94" s="12">
        <f>IF(T94="OK",Q94*J94/100,"")</f>
        <v/>
      </c>
      <c r="S94" s="13">
        <f>IF(T94="OK",IF(G94=0,"No demand",IF(N94&lt;=O94,"Reorder","Healthy")),"")</f>
        <v/>
      </c>
      <c r="T94" s="13">
        <f>IF(A94="","",IF(IFERROR(AND(COUNTIF($A$6:$A$105,A94)=1,B94&lt;&gt;"",C94&lt;&gt;"",ISNUMBER(D94),D94&gt;=0,D94=INT(D94),ISNUMBER(E94),E94&gt;=0,E94=INT(E94),ISNUMBER(F94),F94&gt;=0,F94=INT(F94),ISNUMBER(G94),G94&gt;=0,G94=INT(G94),ISNUMBER(H94),H94&gt;=0,H94=INT(H94),ISNUMBER(I94),I94&gt;=0,I94=INT(I94),ISNUMBER(J94),J94&gt;=0,J94=INT(J94),ISNUMBER(K94),K94&gt;0,K94=INT(K94),ISNUMBER(L94),L94&gt;=0,L94=INT(L94)),FALSE),"OK","Check input"))</f>
        <v/>
      </c>
      <c r="U94" s="11">
        <f>IF(T94="OK",D94*J94/100,0)</f>
        <v>0</v>
      </c>
    </row>
    <row r="95" spans="1:21" ht="23" customHeight="1">
      <c r="A95" s="9"/>
      <c r="B95" s="9"/>
      <c r="C95" s="9"/>
      <c r="D95" s="10"/>
      <c r="E95" s="10"/>
      <c r="F95" s="10"/>
      <c r="G95" s="10"/>
      <c r="H95" s="10"/>
      <c r="I95" s="10"/>
      <c r="J95" s="10"/>
      <c r="K95" s="10"/>
      <c r="L95" s="10"/>
      <c r="M95" s="11">
        <f>IF(T95="OK",D95-E95,"")</f>
        <v/>
      </c>
      <c r="N95" s="11">
        <f>IF(T95="OK",M95+F95,"")</f>
        <v/>
      </c>
      <c r="O95" s="11">
        <f>IF(T95="OK",ROUNDUP(G95*(H95+I95)/30,0),"")</f>
        <v/>
      </c>
      <c r="P95" s="11">
        <f>IF(T95="OK",ROUNDUP(G95*(H95+I95+L95)/30,0),"")</f>
        <v/>
      </c>
      <c r="Q95" s="11">
        <f>IF(T95="OK",IF(AND(G95&gt;0,N95&lt;=O95),ROUNDUP(MAX(0,P95-N95)/K95,0)*K95,0),"")</f>
        <v/>
      </c>
      <c r="R95" s="12">
        <f>IF(T95="OK",Q95*J95/100,"")</f>
        <v/>
      </c>
      <c r="S95" s="13">
        <f>IF(T95="OK",IF(G95=0,"No demand",IF(N95&lt;=O95,"Reorder","Healthy")),"")</f>
        <v/>
      </c>
      <c r="T95" s="13">
        <f>IF(A95="","",IF(IFERROR(AND(COUNTIF($A$6:$A$105,A95)=1,B95&lt;&gt;"",C95&lt;&gt;"",ISNUMBER(D95),D95&gt;=0,D95=INT(D95),ISNUMBER(E95),E95&gt;=0,E95=INT(E95),ISNUMBER(F95),F95&gt;=0,F95=INT(F95),ISNUMBER(G95),G95&gt;=0,G95=INT(G95),ISNUMBER(H95),H95&gt;=0,H95=INT(H95),ISNUMBER(I95),I95&gt;=0,I95=INT(I95),ISNUMBER(J95),J95&gt;=0,J95=INT(J95),ISNUMBER(K95),K95&gt;0,K95=INT(K95),ISNUMBER(L95),L95&gt;=0,L95=INT(L95)),FALSE),"OK","Check input"))</f>
        <v/>
      </c>
      <c r="U95" s="11">
        <f>IF(T95="OK",D95*J95/100,0)</f>
        <v>0</v>
      </c>
    </row>
    <row r="96" spans="1:21" ht="23" customHeight="1">
      <c r="A96" s="9"/>
      <c r="B96" s="9"/>
      <c r="C96" s="9"/>
      <c r="D96" s="10"/>
      <c r="E96" s="10"/>
      <c r="F96" s="10"/>
      <c r="G96" s="10"/>
      <c r="H96" s="10"/>
      <c r="I96" s="10"/>
      <c r="J96" s="10"/>
      <c r="K96" s="10"/>
      <c r="L96" s="10"/>
      <c r="M96" s="11">
        <f>IF(T96="OK",D96-E96,"")</f>
        <v/>
      </c>
      <c r="N96" s="11">
        <f>IF(T96="OK",M96+F96,"")</f>
        <v/>
      </c>
      <c r="O96" s="11">
        <f>IF(T96="OK",ROUNDUP(G96*(H96+I96)/30,0),"")</f>
        <v/>
      </c>
      <c r="P96" s="11">
        <f>IF(T96="OK",ROUNDUP(G96*(H96+I96+L96)/30,0),"")</f>
        <v/>
      </c>
      <c r="Q96" s="11">
        <f>IF(T96="OK",IF(AND(G96&gt;0,N96&lt;=O96),ROUNDUP(MAX(0,P96-N96)/K96,0)*K96,0),"")</f>
        <v/>
      </c>
      <c r="R96" s="12">
        <f>IF(T96="OK",Q96*J96/100,"")</f>
        <v/>
      </c>
      <c r="S96" s="13">
        <f>IF(T96="OK",IF(G96=0,"No demand",IF(N96&lt;=O96,"Reorder","Healthy")),"")</f>
        <v/>
      </c>
      <c r="T96" s="13">
        <f>IF(A96="","",IF(IFERROR(AND(COUNTIF($A$6:$A$105,A96)=1,B96&lt;&gt;"",C96&lt;&gt;"",ISNUMBER(D96),D96&gt;=0,D96=INT(D96),ISNUMBER(E96),E96&gt;=0,E96=INT(E96),ISNUMBER(F96),F96&gt;=0,F96=INT(F96),ISNUMBER(G96),G96&gt;=0,G96=INT(G96),ISNUMBER(H96),H96&gt;=0,H96=INT(H96),ISNUMBER(I96),I96&gt;=0,I96=INT(I96),ISNUMBER(J96),J96&gt;=0,J96=INT(J96),ISNUMBER(K96),K96&gt;0,K96=INT(K96),ISNUMBER(L96),L96&gt;=0,L96=INT(L96)),FALSE),"OK","Check input"))</f>
        <v/>
      </c>
      <c r="U96" s="11">
        <f>IF(T96="OK",D96*J96/100,0)</f>
        <v>0</v>
      </c>
    </row>
    <row r="97" spans="1:21" ht="23" customHeight="1">
      <c r="A97" s="9"/>
      <c r="B97" s="9"/>
      <c r="C97" s="9"/>
      <c r="D97" s="10"/>
      <c r="E97" s="10"/>
      <c r="F97" s="10"/>
      <c r="G97" s="10"/>
      <c r="H97" s="10"/>
      <c r="I97" s="10"/>
      <c r="J97" s="10"/>
      <c r="K97" s="10"/>
      <c r="L97" s="10"/>
      <c r="M97" s="11">
        <f>IF(T97="OK",D97-E97,"")</f>
        <v/>
      </c>
      <c r="N97" s="11">
        <f>IF(T97="OK",M97+F97,"")</f>
        <v/>
      </c>
      <c r="O97" s="11">
        <f>IF(T97="OK",ROUNDUP(G97*(H97+I97)/30,0),"")</f>
        <v/>
      </c>
      <c r="P97" s="11">
        <f>IF(T97="OK",ROUNDUP(G97*(H97+I97+L97)/30,0),"")</f>
        <v/>
      </c>
      <c r="Q97" s="11">
        <f>IF(T97="OK",IF(AND(G97&gt;0,N97&lt;=O97),ROUNDUP(MAX(0,P97-N97)/K97,0)*K97,0),"")</f>
        <v/>
      </c>
      <c r="R97" s="12">
        <f>IF(T97="OK",Q97*J97/100,"")</f>
        <v/>
      </c>
      <c r="S97" s="13">
        <f>IF(T97="OK",IF(G97=0,"No demand",IF(N97&lt;=O97,"Reorder","Healthy")),"")</f>
        <v/>
      </c>
      <c r="T97" s="13">
        <f>IF(A97="","",IF(IFERROR(AND(COUNTIF($A$6:$A$105,A97)=1,B97&lt;&gt;"",C97&lt;&gt;"",ISNUMBER(D97),D97&gt;=0,D97=INT(D97),ISNUMBER(E97),E97&gt;=0,E97=INT(E97),ISNUMBER(F97),F97&gt;=0,F97=INT(F97),ISNUMBER(G97),G97&gt;=0,G97=INT(G97),ISNUMBER(H97),H97&gt;=0,H97=INT(H97),ISNUMBER(I97),I97&gt;=0,I97=INT(I97),ISNUMBER(J97),J97&gt;=0,J97=INT(J97),ISNUMBER(K97),K97&gt;0,K97=INT(K97),ISNUMBER(L97),L97&gt;=0,L97=INT(L97)),FALSE),"OK","Check input"))</f>
        <v/>
      </c>
      <c r="U97" s="11">
        <f>IF(T97="OK",D97*J97/100,0)</f>
        <v>0</v>
      </c>
    </row>
    <row r="98" spans="1:21" ht="23" customHeight="1">
      <c r="A98" s="9"/>
      <c r="B98" s="9"/>
      <c r="C98" s="9"/>
      <c r="D98" s="10"/>
      <c r="E98" s="10"/>
      <c r="F98" s="10"/>
      <c r="G98" s="10"/>
      <c r="H98" s="10"/>
      <c r="I98" s="10"/>
      <c r="J98" s="10"/>
      <c r="K98" s="10"/>
      <c r="L98" s="10"/>
      <c r="M98" s="11">
        <f>IF(T98="OK",D98-E98,"")</f>
        <v/>
      </c>
      <c r="N98" s="11">
        <f>IF(T98="OK",M98+F98,"")</f>
        <v/>
      </c>
      <c r="O98" s="11">
        <f>IF(T98="OK",ROUNDUP(G98*(H98+I98)/30,0),"")</f>
        <v/>
      </c>
      <c r="P98" s="11">
        <f>IF(T98="OK",ROUNDUP(G98*(H98+I98+L98)/30,0),"")</f>
        <v/>
      </c>
      <c r="Q98" s="11">
        <f>IF(T98="OK",IF(AND(G98&gt;0,N98&lt;=O98),ROUNDUP(MAX(0,P98-N98)/K98,0)*K98,0),"")</f>
        <v/>
      </c>
      <c r="R98" s="12">
        <f>IF(T98="OK",Q98*J98/100,"")</f>
        <v/>
      </c>
      <c r="S98" s="13">
        <f>IF(T98="OK",IF(G98=0,"No demand",IF(N98&lt;=O98,"Reorder","Healthy")),"")</f>
        <v/>
      </c>
      <c r="T98" s="13">
        <f>IF(A98="","",IF(IFERROR(AND(COUNTIF($A$6:$A$105,A98)=1,B98&lt;&gt;"",C98&lt;&gt;"",ISNUMBER(D98),D98&gt;=0,D98=INT(D98),ISNUMBER(E98),E98&gt;=0,E98=INT(E98),ISNUMBER(F98),F98&gt;=0,F98=INT(F98),ISNUMBER(G98),G98&gt;=0,G98=INT(G98),ISNUMBER(H98),H98&gt;=0,H98=INT(H98),ISNUMBER(I98),I98&gt;=0,I98=INT(I98),ISNUMBER(J98),J98&gt;=0,J98=INT(J98),ISNUMBER(K98),K98&gt;0,K98=INT(K98),ISNUMBER(L98),L98&gt;=0,L98=INT(L98)),FALSE),"OK","Check input"))</f>
        <v/>
      </c>
      <c r="U98" s="11">
        <f>IF(T98="OK",D98*J98/100,0)</f>
        <v>0</v>
      </c>
    </row>
    <row r="99" spans="1:21" ht="23" customHeight="1">
      <c r="A99" s="9"/>
      <c r="B99" s="9"/>
      <c r="C99" s="9"/>
      <c r="D99" s="10"/>
      <c r="E99" s="10"/>
      <c r="F99" s="10"/>
      <c r="G99" s="10"/>
      <c r="H99" s="10"/>
      <c r="I99" s="10"/>
      <c r="J99" s="10"/>
      <c r="K99" s="10"/>
      <c r="L99" s="10"/>
      <c r="M99" s="11">
        <f>IF(T99="OK",D99-E99,"")</f>
        <v/>
      </c>
      <c r="N99" s="11">
        <f>IF(T99="OK",M99+F99,"")</f>
        <v/>
      </c>
      <c r="O99" s="11">
        <f>IF(T99="OK",ROUNDUP(G99*(H99+I99)/30,0),"")</f>
        <v/>
      </c>
      <c r="P99" s="11">
        <f>IF(T99="OK",ROUNDUP(G99*(H99+I99+L99)/30,0),"")</f>
        <v/>
      </c>
      <c r="Q99" s="11">
        <f>IF(T99="OK",IF(AND(G99&gt;0,N99&lt;=O99),ROUNDUP(MAX(0,P99-N99)/K99,0)*K99,0),"")</f>
        <v/>
      </c>
      <c r="R99" s="12">
        <f>IF(T99="OK",Q99*J99/100,"")</f>
        <v/>
      </c>
      <c r="S99" s="13">
        <f>IF(T99="OK",IF(G99=0,"No demand",IF(N99&lt;=O99,"Reorder","Healthy")),"")</f>
        <v/>
      </c>
      <c r="T99" s="13">
        <f>IF(A99="","",IF(IFERROR(AND(COUNTIF($A$6:$A$105,A99)=1,B99&lt;&gt;"",C99&lt;&gt;"",ISNUMBER(D99),D99&gt;=0,D99=INT(D99),ISNUMBER(E99),E99&gt;=0,E99=INT(E99),ISNUMBER(F99),F99&gt;=0,F99=INT(F99),ISNUMBER(G99),G99&gt;=0,G99=INT(G99),ISNUMBER(H99),H99&gt;=0,H99=INT(H99),ISNUMBER(I99),I99&gt;=0,I99=INT(I99),ISNUMBER(J99),J99&gt;=0,J99=INT(J99),ISNUMBER(K99),K99&gt;0,K99=INT(K99),ISNUMBER(L99),L99&gt;=0,L99=INT(L99)),FALSE),"OK","Check input"))</f>
        <v/>
      </c>
      <c r="U99" s="11">
        <f>IF(T99="OK",D99*J99/100,0)</f>
        <v>0</v>
      </c>
    </row>
    <row r="100" spans="1:21" ht="23" customHeight="1">
      <c r="A100" s="9"/>
      <c r="B100" s="9"/>
      <c r="C100" s="9"/>
      <c r="D100" s="10"/>
      <c r="E100" s="10"/>
      <c r="F100" s="10"/>
      <c r="G100" s="10"/>
      <c r="H100" s="10"/>
      <c r="I100" s="10"/>
      <c r="J100" s="10"/>
      <c r="K100" s="10"/>
      <c r="L100" s="10"/>
      <c r="M100" s="11">
        <f>IF(T100="OK",D100-E100,"")</f>
        <v/>
      </c>
      <c r="N100" s="11">
        <f>IF(T100="OK",M100+F100,"")</f>
        <v/>
      </c>
      <c r="O100" s="11">
        <f>IF(T100="OK",ROUNDUP(G100*(H100+I100)/30,0),"")</f>
        <v/>
      </c>
      <c r="P100" s="11">
        <f>IF(T100="OK",ROUNDUP(G100*(H100+I100+L100)/30,0),"")</f>
        <v/>
      </c>
      <c r="Q100" s="11">
        <f>IF(T100="OK",IF(AND(G100&gt;0,N100&lt;=O100),ROUNDUP(MAX(0,P100-N100)/K100,0)*K100,0),"")</f>
        <v/>
      </c>
      <c r="R100" s="12">
        <f>IF(T100="OK",Q100*J100/100,"")</f>
        <v/>
      </c>
      <c r="S100" s="13">
        <f>IF(T100="OK",IF(G100=0,"No demand",IF(N100&lt;=O100,"Reorder","Healthy")),"")</f>
        <v/>
      </c>
      <c r="T100" s="13">
        <f>IF(A100="","",IF(IFERROR(AND(COUNTIF($A$6:$A$105,A100)=1,B100&lt;&gt;"",C100&lt;&gt;"",ISNUMBER(D100),D100&gt;=0,D100=INT(D100),ISNUMBER(E100),E100&gt;=0,E100=INT(E100),ISNUMBER(F100),F100&gt;=0,F100=INT(F100),ISNUMBER(G100),G100&gt;=0,G100=INT(G100),ISNUMBER(H100),H100&gt;=0,H100=INT(H100),ISNUMBER(I100),I100&gt;=0,I100=INT(I100),ISNUMBER(J100),J100&gt;=0,J100=INT(J100),ISNUMBER(K100),K100&gt;0,K100=INT(K100),ISNUMBER(L100),L100&gt;=0,L100=INT(L100)),FALSE),"OK","Check input"))</f>
        <v/>
      </c>
      <c r="U100" s="11">
        <f>IF(T100="OK",D100*J100/100,0)</f>
        <v>0</v>
      </c>
    </row>
    <row r="101" spans="1:21" ht="23" customHeight="1">
      <c r="A101" s="9"/>
      <c r="B101" s="9"/>
      <c r="C101" s="9"/>
      <c r="D101" s="10"/>
      <c r="E101" s="10"/>
      <c r="F101" s="10"/>
      <c r="G101" s="10"/>
      <c r="H101" s="10"/>
      <c r="I101" s="10"/>
      <c r="J101" s="10"/>
      <c r="K101" s="10"/>
      <c r="L101" s="10"/>
      <c r="M101" s="11">
        <f>IF(T101="OK",D101-E101,"")</f>
        <v/>
      </c>
      <c r="N101" s="11">
        <f>IF(T101="OK",M101+F101,"")</f>
        <v/>
      </c>
      <c r="O101" s="11">
        <f>IF(T101="OK",ROUNDUP(G101*(H101+I101)/30,0),"")</f>
        <v/>
      </c>
      <c r="P101" s="11">
        <f>IF(T101="OK",ROUNDUP(G101*(H101+I101+L101)/30,0),"")</f>
        <v/>
      </c>
      <c r="Q101" s="11">
        <f>IF(T101="OK",IF(AND(G101&gt;0,N101&lt;=O101),ROUNDUP(MAX(0,P101-N101)/K101,0)*K101,0),"")</f>
        <v/>
      </c>
      <c r="R101" s="12">
        <f>IF(T101="OK",Q101*J101/100,"")</f>
        <v/>
      </c>
      <c r="S101" s="13">
        <f>IF(T101="OK",IF(G101=0,"No demand",IF(N101&lt;=O101,"Reorder","Healthy")),"")</f>
        <v/>
      </c>
      <c r="T101" s="13">
        <f>IF(A101="","",IF(IFERROR(AND(COUNTIF($A$6:$A$105,A101)=1,B101&lt;&gt;"",C101&lt;&gt;"",ISNUMBER(D101),D101&gt;=0,D101=INT(D101),ISNUMBER(E101),E101&gt;=0,E101=INT(E101),ISNUMBER(F101),F101&gt;=0,F101=INT(F101),ISNUMBER(G101),G101&gt;=0,G101=INT(G101),ISNUMBER(H101),H101&gt;=0,H101=INT(H101),ISNUMBER(I101),I101&gt;=0,I101=INT(I101),ISNUMBER(J101),J101&gt;=0,J101=INT(J101),ISNUMBER(K101),K101&gt;0,K101=INT(K101),ISNUMBER(L101),L101&gt;=0,L101=INT(L101)),FALSE),"OK","Check input"))</f>
        <v/>
      </c>
      <c r="U101" s="11">
        <f>IF(T101="OK",D101*J101/100,0)</f>
        <v>0</v>
      </c>
    </row>
    <row r="102" spans="1:21" ht="23" customHeight="1">
      <c r="A102" s="9"/>
      <c r="B102" s="9"/>
      <c r="C102" s="9"/>
      <c r="D102" s="10"/>
      <c r="E102" s="10"/>
      <c r="F102" s="10"/>
      <c r="G102" s="10"/>
      <c r="H102" s="10"/>
      <c r="I102" s="10"/>
      <c r="J102" s="10"/>
      <c r="K102" s="10"/>
      <c r="L102" s="10"/>
      <c r="M102" s="11">
        <f>IF(T102="OK",D102-E102,"")</f>
        <v/>
      </c>
      <c r="N102" s="11">
        <f>IF(T102="OK",M102+F102,"")</f>
        <v/>
      </c>
      <c r="O102" s="11">
        <f>IF(T102="OK",ROUNDUP(G102*(H102+I102)/30,0),"")</f>
        <v/>
      </c>
      <c r="P102" s="11">
        <f>IF(T102="OK",ROUNDUP(G102*(H102+I102+L102)/30,0),"")</f>
        <v/>
      </c>
      <c r="Q102" s="11">
        <f>IF(T102="OK",IF(AND(G102&gt;0,N102&lt;=O102),ROUNDUP(MAX(0,P102-N102)/K102,0)*K102,0),"")</f>
        <v/>
      </c>
      <c r="R102" s="12">
        <f>IF(T102="OK",Q102*J102/100,"")</f>
        <v/>
      </c>
      <c r="S102" s="13">
        <f>IF(T102="OK",IF(G102=0,"No demand",IF(N102&lt;=O102,"Reorder","Healthy")),"")</f>
        <v/>
      </c>
      <c r="T102" s="13">
        <f>IF(A102="","",IF(IFERROR(AND(COUNTIF($A$6:$A$105,A102)=1,B102&lt;&gt;"",C102&lt;&gt;"",ISNUMBER(D102),D102&gt;=0,D102=INT(D102),ISNUMBER(E102),E102&gt;=0,E102=INT(E102),ISNUMBER(F102),F102&gt;=0,F102=INT(F102),ISNUMBER(G102),G102&gt;=0,G102=INT(G102),ISNUMBER(H102),H102&gt;=0,H102=INT(H102),ISNUMBER(I102),I102&gt;=0,I102=INT(I102),ISNUMBER(J102),J102&gt;=0,J102=INT(J102),ISNUMBER(K102),K102&gt;0,K102=INT(K102),ISNUMBER(L102),L102&gt;=0,L102=INT(L102)),FALSE),"OK","Check input"))</f>
        <v/>
      </c>
      <c r="U102" s="11">
        <f>IF(T102="OK",D102*J102/100,0)</f>
        <v>0</v>
      </c>
    </row>
    <row r="103" spans="1:21" ht="23" customHeight="1">
      <c r="A103" s="9"/>
      <c r="B103" s="9"/>
      <c r="C103" s="9"/>
      <c r="D103" s="10"/>
      <c r="E103" s="10"/>
      <c r="F103" s="10"/>
      <c r="G103" s="10"/>
      <c r="H103" s="10"/>
      <c r="I103" s="10"/>
      <c r="J103" s="10"/>
      <c r="K103" s="10"/>
      <c r="L103" s="10"/>
      <c r="M103" s="11">
        <f>IF(T103="OK",D103-E103,"")</f>
        <v/>
      </c>
      <c r="N103" s="11">
        <f>IF(T103="OK",M103+F103,"")</f>
        <v/>
      </c>
      <c r="O103" s="11">
        <f>IF(T103="OK",ROUNDUP(G103*(H103+I103)/30,0),"")</f>
        <v/>
      </c>
      <c r="P103" s="11">
        <f>IF(T103="OK",ROUNDUP(G103*(H103+I103+L103)/30,0),"")</f>
        <v/>
      </c>
      <c r="Q103" s="11">
        <f>IF(T103="OK",IF(AND(G103&gt;0,N103&lt;=O103),ROUNDUP(MAX(0,P103-N103)/K103,0)*K103,0),"")</f>
        <v/>
      </c>
      <c r="R103" s="12">
        <f>IF(T103="OK",Q103*J103/100,"")</f>
        <v/>
      </c>
      <c r="S103" s="13">
        <f>IF(T103="OK",IF(G103=0,"No demand",IF(N103&lt;=O103,"Reorder","Healthy")),"")</f>
        <v/>
      </c>
      <c r="T103" s="13">
        <f>IF(A103="","",IF(IFERROR(AND(COUNTIF($A$6:$A$105,A103)=1,B103&lt;&gt;"",C103&lt;&gt;"",ISNUMBER(D103),D103&gt;=0,D103=INT(D103),ISNUMBER(E103),E103&gt;=0,E103=INT(E103),ISNUMBER(F103),F103&gt;=0,F103=INT(F103),ISNUMBER(G103),G103&gt;=0,G103=INT(G103),ISNUMBER(H103),H103&gt;=0,H103=INT(H103),ISNUMBER(I103),I103&gt;=0,I103=INT(I103),ISNUMBER(J103),J103&gt;=0,J103=INT(J103),ISNUMBER(K103),K103&gt;0,K103=INT(K103),ISNUMBER(L103),L103&gt;=0,L103=INT(L103)),FALSE),"OK","Check input"))</f>
        <v/>
      </c>
      <c r="U103" s="11">
        <f>IF(T103="OK",D103*J103/100,0)</f>
        <v>0</v>
      </c>
    </row>
    <row r="104" spans="1:21" ht="23" customHeight="1">
      <c r="A104" s="9"/>
      <c r="B104" s="9"/>
      <c r="C104" s="9"/>
      <c r="D104" s="10"/>
      <c r="E104" s="10"/>
      <c r="F104" s="10"/>
      <c r="G104" s="10"/>
      <c r="H104" s="10"/>
      <c r="I104" s="10"/>
      <c r="J104" s="10"/>
      <c r="K104" s="10"/>
      <c r="L104" s="10"/>
      <c r="M104" s="11">
        <f>IF(T104="OK",D104-E104,"")</f>
        <v/>
      </c>
      <c r="N104" s="11">
        <f>IF(T104="OK",M104+F104,"")</f>
        <v/>
      </c>
      <c r="O104" s="11">
        <f>IF(T104="OK",ROUNDUP(G104*(H104+I104)/30,0),"")</f>
        <v/>
      </c>
      <c r="P104" s="11">
        <f>IF(T104="OK",ROUNDUP(G104*(H104+I104+L104)/30,0),"")</f>
        <v/>
      </c>
      <c r="Q104" s="11">
        <f>IF(T104="OK",IF(AND(G104&gt;0,N104&lt;=O104),ROUNDUP(MAX(0,P104-N104)/K104,0)*K104,0),"")</f>
        <v/>
      </c>
      <c r="R104" s="12">
        <f>IF(T104="OK",Q104*J104/100,"")</f>
        <v/>
      </c>
      <c r="S104" s="13">
        <f>IF(T104="OK",IF(G104=0,"No demand",IF(N104&lt;=O104,"Reorder","Healthy")),"")</f>
        <v/>
      </c>
      <c r="T104" s="13">
        <f>IF(A104="","",IF(IFERROR(AND(COUNTIF($A$6:$A$105,A104)=1,B104&lt;&gt;"",C104&lt;&gt;"",ISNUMBER(D104),D104&gt;=0,D104=INT(D104),ISNUMBER(E104),E104&gt;=0,E104=INT(E104),ISNUMBER(F104),F104&gt;=0,F104=INT(F104),ISNUMBER(G104),G104&gt;=0,G104=INT(G104),ISNUMBER(H104),H104&gt;=0,H104=INT(H104),ISNUMBER(I104),I104&gt;=0,I104=INT(I104),ISNUMBER(J104),J104&gt;=0,J104=INT(J104),ISNUMBER(K104),K104&gt;0,K104=INT(K104),ISNUMBER(L104),L104&gt;=0,L104=INT(L104)),FALSE),"OK","Check input"))</f>
        <v/>
      </c>
      <c r="U104" s="11">
        <f>IF(T104="OK",D104*J104/100,0)</f>
        <v>0</v>
      </c>
    </row>
    <row r="105" spans="1:21" ht="23" customHeight="1">
      <c r="A105" s="9"/>
      <c r="B105" s="9"/>
      <c r="C105" s="9"/>
      <c r="D105" s="10"/>
      <c r="E105" s="10"/>
      <c r="F105" s="10"/>
      <c r="G105" s="10"/>
      <c r="H105" s="10"/>
      <c r="I105" s="10"/>
      <c r="J105" s="10"/>
      <c r="K105" s="10"/>
      <c r="L105" s="10"/>
      <c r="M105" s="11">
        <f>IF(T105="OK",D105-E105,"")</f>
        <v/>
      </c>
      <c r="N105" s="11">
        <f>IF(T105="OK",M105+F105,"")</f>
        <v/>
      </c>
      <c r="O105" s="11">
        <f>IF(T105="OK",ROUNDUP(G105*(H105+I105)/30,0),"")</f>
        <v/>
      </c>
      <c r="P105" s="11">
        <f>IF(T105="OK",ROUNDUP(G105*(H105+I105+L105)/30,0),"")</f>
        <v/>
      </c>
      <c r="Q105" s="11">
        <f>IF(T105="OK",IF(AND(G105&gt;0,N105&lt;=O105),ROUNDUP(MAX(0,P105-N105)/K105,0)*K105,0),"")</f>
        <v/>
      </c>
      <c r="R105" s="12">
        <f>IF(T105="OK",Q105*J105/100,"")</f>
        <v/>
      </c>
      <c r="S105" s="13">
        <f>IF(T105="OK",IF(G105=0,"No demand",IF(N105&lt;=O105,"Reorder","Healthy")),"")</f>
        <v/>
      </c>
      <c r="T105" s="13">
        <f>IF(A105="","",IF(IFERROR(AND(COUNTIF($A$6:$A$105,A105)=1,B105&lt;&gt;"",C105&lt;&gt;"",ISNUMBER(D105),D105&gt;=0,D105=INT(D105),ISNUMBER(E105),E105&gt;=0,E105=INT(E105),ISNUMBER(F105),F105&gt;=0,F105=INT(F105),ISNUMBER(G105),G105&gt;=0,G105=INT(G105),ISNUMBER(H105),H105&gt;=0,H105=INT(H105),ISNUMBER(I105),I105&gt;=0,I105=INT(I105),ISNUMBER(J105),J105&gt;=0,J105=INT(J105),ISNUMBER(K105),K105&gt;0,K105=INT(K105),ISNUMBER(L105),L105&gt;=0,L105=INT(L105)),FALSE),"OK","Check input"))</f>
        <v/>
      </c>
      <c r="U105" s="11">
        <f>IF(T105="OK",D105*J105/100,0)</f>
        <v>0</v>
      </c>
    </row>
  </sheetData>
  <sheetProtection sheet="1" objects="1" scenarios="1" sort="0" autoFilter="0"/>
  <autoFilter ref="A5:T105"/>
  <mergeCells count="2">
    <mergeCell ref="A1:T1"/>
    <mergeCell ref="A2:T2"/>
  </mergeCells>
  <conditionalFormatting sqref="S6:S105">
    <cfRule type="containsText" dxfId="0" priority="1" operator="containsText" text="Reorder">
      <formula>NOT(ISERROR(SEARCH("Reorder",S6)))</formula>
    </cfRule>
  </conditionalFormatting>
  <conditionalFormatting sqref="T6:T105">
    <cfRule type="containsText" dxfId="0" priority="2" operator="containsText" text="Check input">
      <formula>NOT(ISERROR(SEARCH("Check input",T6)))</formula>
    </cfRule>
  </conditionalFormatting>
  <dataValidations count="3">
    <dataValidation type="whole" operator="greaterThanOrEqual" allowBlank="1" showInputMessage="1" showErrorMessage="1" sqref="D6:J105">
      <formula1>0</formula1>
    </dataValidation>
    <dataValidation type="whole" operator="greaterThanOrEqual" allowBlank="1" showInputMessage="1" showErrorMessage="1" sqref="K6:K105">
      <formula1>1</formula1>
    </dataValidation>
    <dataValidation type="whole" operator="greaterThanOrEqual" allowBlank="1" showInputMessage="1" showErrorMessage="1" sqref="L6:L105">
      <formula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sheetPr>
    <pageSetUpPr fitToPage="1"/>
  </sheetPr>
  <dimension ref="B2:B12"/>
  <sheetViews>
    <sheetView showGridLines="0" workbookViewId="0"/>
  </sheetViews>
  <sheetFormatPr defaultRowHeight="15"/>
  <cols>
    <col min="1" max="1" width="3.7109375" customWidth="1"/>
    <col min="2" max="2" width="105.7109375" customWidth="1"/>
  </cols>
  <sheetData>
    <row r="2" spans="2:2" ht="36" customHeight="1">
      <c r="B2" s="1" t="s">
        <v>62</v>
      </c>
    </row>
    <row r="5" spans="2:2" ht="45" customHeight="1">
      <c r="B5" s="3" t="s">
        <v>63</v>
      </c>
    </row>
    <row r="6" spans="2:2" ht="45" customHeight="1">
      <c r="B6" s="3" t="s">
        <v>64</v>
      </c>
    </row>
    <row r="7" spans="2:2" ht="45" customHeight="1">
      <c r="B7" s="3" t="s">
        <v>65</v>
      </c>
    </row>
    <row r="8" spans="2:2" ht="45" customHeight="1">
      <c r="B8" s="3" t="s">
        <v>66</v>
      </c>
    </row>
    <row r="9" spans="2:2" ht="45" customHeight="1">
      <c r="B9" s="3" t="s">
        <v>67</v>
      </c>
    </row>
    <row r="10" spans="2:2" ht="45" customHeight="1">
      <c r="B10" s="3" t="s">
        <v>68</v>
      </c>
    </row>
    <row r="11" spans="2:2" ht="45" customHeight="1">
      <c r="B11" s="3" t="s">
        <v>69</v>
      </c>
    </row>
    <row r="12" spans="2:2" ht="45" customHeight="1">
      <c r="B12" s="3" t="s">
        <v>70</v>
      </c>
    </row>
  </sheetData>
  <pageMargins left="0.7" right="0.7"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Dashboard</vt:lpstr>
      <vt:lpstr>Stock inputs</vt:lpstr>
      <vt:lpstr>Start here</vt:lpstr>
      <vt:lpstr>Dashboard!Print_Area</vt:lpstr>
      <vt:lpstr>'Start here'!Print_Area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Northline Supply | Synthetic portfolio example</dc:title>
  <dc:creator>Jhinx</dc:creator>
  <dc:description>Synthetic data. No real client or transactions.</dc:description>
  <cp:lastModifiedBy>Jhinx</cp:lastModifiedBy>
  <dcterms:created xsi:type="dcterms:W3CDTF">2026-10-03T05:48:26Z</dcterms:created>
  <dcterms:modified xsi:type="dcterms:W3CDTF">2026-10-03T05:48:26Z</dcterms:modified>
</cp:coreProperties>
</file>